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20" windowWidth="20868" windowHeight="1113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99" i="1" l="1"/>
  <c r="E198" i="1"/>
  <c r="E200" i="1"/>
  <c r="E197" i="1"/>
  <c r="F200" i="1" l="1"/>
  <c r="F197" i="1"/>
  <c r="F198" i="1"/>
  <c r="G198" i="1" s="1"/>
  <c r="F199" i="1"/>
  <c r="G199" i="1" s="1"/>
  <c r="G200" i="1"/>
  <c r="G197" i="1"/>
  <c r="E179" i="1"/>
  <c r="E178" i="1"/>
  <c r="F142" i="1"/>
  <c r="E142" i="1"/>
  <c r="F141" i="1"/>
  <c r="H141" i="1" s="1"/>
  <c r="E141" i="1"/>
  <c r="F140" i="1"/>
  <c r="H140" i="1" s="1"/>
  <c r="E140" i="1"/>
  <c r="F139" i="1"/>
  <c r="H139" i="1" s="1"/>
  <c r="E139" i="1"/>
  <c r="F138" i="1"/>
  <c r="H138" i="1" s="1"/>
  <c r="E138" i="1"/>
  <c r="F137" i="1"/>
  <c r="H137" i="1" s="1"/>
  <c r="E137" i="1"/>
  <c r="F136" i="1"/>
  <c r="H136" i="1" s="1"/>
  <c r="E136" i="1"/>
  <c r="F135" i="1"/>
  <c r="H135" i="1" s="1"/>
  <c r="E135" i="1"/>
  <c r="F134" i="1"/>
  <c r="H134" i="1" s="1"/>
  <c r="E134" i="1"/>
  <c r="F133" i="1"/>
  <c r="H133" i="1" s="1"/>
  <c r="E133" i="1"/>
  <c r="F132" i="1"/>
  <c r="H132" i="1" s="1"/>
  <c r="E132" i="1"/>
  <c r="F131" i="1"/>
  <c r="H131" i="1" s="1"/>
  <c r="E131" i="1"/>
  <c r="F130" i="1"/>
  <c r="H130" i="1" s="1"/>
  <c r="E130" i="1"/>
  <c r="D172" i="1" s="1"/>
  <c r="F129" i="1"/>
  <c r="H129" i="1" s="1"/>
  <c r="E156" i="1" s="1"/>
  <c r="E129" i="1"/>
  <c r="D171" i="1" s="1"/>
  <c r="F128" i="1"/>
  <c r="H128" i="1" s="1"/>
  <c r="D155" i="1" s="1"/>
  <c r="G170" i="1" s="1"/>
  <c r="E128" i="1"/>
  <c r="D170" i="1" s="1"/>
  <c r="F127" i="1"/>
  <c r="H127" i="1" s="1"/>
  <c r="E154" i="1" s="1"/>
  <c r="E127" i="1"/>
  <c r="D169" i="1" s="1"/>
  <c r="F126" i="1"/>
  <c r="H126" i="1" s="1"/>
  <c r="D153" i="1" s="1"/>
  <c r="G168" i="1" s="1"/>
  <c r="E126" i="1"/>
  <c r="D168" i="1" s="1"/>
  <c r="F125" i="1"/>
  <c r="H125" i="1" s="1"/>
  <c r="E152" i="1" s="1"/>
  <c r="E125" i="1"/>
  <c r="D167" i="1" s="1"/>
  <c r="F124" i="1"/>
  <c r="H124" i="1" s="1"/>
  <c r="D151" i="1" s="1"/>
  <c r="G166" i="1" s="1"/>
  <c r="E124" i="1"/>
  <c r="D166" i="1" s="1"/>
  <c r="F123" i="1"/>
  <c r="H123" i="1" s="1"/>
  <c r="E150" i="1" s="1"/>
  <c r="E123" i="1"/>
  <c r="D165" i="1" s="1"/>
  <c r="F122" i="1"/>
  <c r="H122" i="1" s="1"/>
  <c r="D149" i="1" s="1"/>
  <c r="G164" i="1" s="1"/>
  <c r="E122" i="1"/>
  <c r="D164" i="1" s="1"/>
  <c r="F121" i="1"/>
  <c r="H121" i="1" s="1"/>
  <c r="E148" i="1" s="1"/>
  <c r="E121" i="1"/>
  <c r="D163" i="1" s="1"/>
  <c r="F120" i="1"/>
  <c r="H120" i="1" s="1"/>
  <c r="E147" i="1" s="1"/>
  <c r="E120" i="1"/>
  <c r="D162" i="1" s="1"/>
  <c r="F119" i="1"/>
  <c r="H119" i="1" s="1"/>
  <c r="D146" i="1" s="1"/>
  <c r="G161" i="1" s="1"/>
  <c r="E119" i="1"/>
  <c r="D161" i="1" s="1"/>
  <c r="H142" i="1"/>
  <c r="H15" i="1"/>
  <c r="H16" i="1"/>
  <c r="F43" i="1" s="1"/>
  <c r="H17" i="1"/>
  <c r="H18" i="1"/>
  <c r="F45" i="1" s="1"/>
  <c r="H19" i="1"/>
  <c r="H20" i="1"/>
  <c r="F71" i="1" s="1"/>
  <c r="H21" i="1"/>
  <c r="H22" i="1"/>
  <c r="F73" i="1" s="1"/>
  <c r="H23" i="1"/>
  <c r="H24" i="1"/>
  <c r="F75" i="1" s="1"/>
  <c r="H25" i="1"/>
  <c r="H26" i="1"/>
  <c r="F53" i="1" s="1"/>
  <c r="H27" i="1"/>
  <c r="F54" i="1" s="1"/>
  <c r="H28" i="1"/>
  <c r="F55" i="1" s="1"/>
  <c r="H29" i="1"/>
  <c r="F56" i="1" s="1"/>
  <c r="H30" i="1"/>
  <c r="F57" i="1" s="1"/>
  <c r="H31" i="1"/>
  <c r="F58" i="1" s="1"/>
  <c r="H32" i="1"/>
  <c r="F59" i="1" s="1"/>
  <c r="H33" i="1"/>
  <c r="F60" i="1" s="1"/>
  <c r="H34" i="1"/>
  <c r="F61" i="1" s="1"/>
  <c r="H35" i="1"/>
  <c r="F62" i="1" s="1"/>
  <c r="H36" i="1"/>
  <c r="F63" i="1" s="1"/>
  <c r="H37" i="1"/>
  <c r="F64" i="1" s="1"/>
  <c r="H14" i="1"/>
  <c r="F41" i="1" s="1"/>
  <c r="E204" i="1" l="1"/>
  <c r="E220" i="1"/>
  <c r="G220" i="1" s="1"/>
  <c r="E208" i="1"/>
  <c r="G208" i="1" s="1"/>
  <c r="E218" i="1"/>
  <c r="G218" i="1" s="1"/>
  <c r="E206" i="1"/>
  <c r="G206" i="1" s="1"/>
  <c r="E216" i="1"/>
  <c r="G216" i="1" s="1"/>
  <c r="E227" i="1"/>
  <c r="G227" i="1" s="1"/>
  <c r="E223" i="1"/>
  <c r="G223" i="1" s="1"/>
  <c r="E215" i="1"/>
  <c r="G215" i="1" s="1"/>
  <c r="E211" i="1"/>
  <c r="G211" i="1" s="1"/>
  <c r="E225" i="1"/>
  <c r="G225" i="1" s="1"/>
  <c r="E213" i="1"/>
  <c r="G213" i="1" s="1"/>
  <c r="E212" i="1"/>
  <c r="G212" i="1" s="1"/>
  <c r="E226" i="1"/>
  <c r="G226" i="1" s="1"/>
  <c r="E222" i="1"/>
  <c r="G222" i="1" s="1"/>
  <c r="E214" i="1"/>
  <c r="G214" i="1" s="1"/>
  <c r="E210" i="1"/>
  <c r="G210" i="1" s="1"/>
  <c r="E224" i="1"/>
  <c r="G224" i="1" s="1"/>
  <c r="E219" i="1"/>
  <c r="G219" i="1" s="1"/>
  <c r="E207" i="1"/>
  <c r="G207" i="1" s="1"/>
  <c r="E221" i="1"/>
  <c r="G221" i="1" s="1"/>
  <c r="E217" i="1"/>
  <c r="G217" i="1" s="1"/>
  <c r="E209" i="1"/>
  <c r="G209" i="1" s="1"/>
  <c r="E205" i="1"/>
  <c r="G205" i="1" s="1"/>
  <c r="E157" i="1"/>
  <c r="E151" i="1"/>
  <c r="E155" i="1"/>
  <c r="E149" i="1"/>
  <c r="E153" i="1"/>
  <c r="E146" i="1"/>
  <c r="D157" i="1"/>
  <c r="G172" i="1" s="1"/>
  <c r="D150" i="1"/>
  <c r="G165" i="1" s="1"/>
  <c r="D154" i="1"/>
  <c r="G169" i="1" s="1"/>
  <c r="D147" i="1"/>
  <c r="G162" i="1" s="1"/>
  <c r="D148" i="1"/>
  <c r="G163" i="1" s="1"/>
  <c r="D152" i="1"/>
  <c r="G167" i="1" s="1"/>
  <c r="D156" i="1"/>
  <c r="G171" i="1" s="1"/>
  <c r="E165" i="1"/>
  <c r="F165" i="1" s="1"/>
  <c r="E171" i="1"/>
  <c r="E166" i="1"/>
  <c r="F166" i="1" s="1"/>
  <c r="E163" i="1"/>
  <c r="F163" i="1" s="1"/>
  <c r="E162" i="1"/>
  <c r="F162" i="1" s="1"/>
  <c r="E170" i="1"/>
  <c r="E164" i="1"/>
  <c r="E168" i="1"/>
  <c r="E172" i="1"/>
  <c r="F172" i="1" s="1"/>
  <c r="E161" i="1"/>
  <c r="E169" i="1"/>
  <c r="F169" i="1" s="1"/>
  <c r="E167" i="1"/>
  <c r="I24" i="1"/>
  <c r="J24" i="1" s="1"/>
  <c r="H51" i="1" s="1"/>
  <c r="I20" i="1"/>
  <c r="J20" i="1" s="1"/>
  <c r="H47" i="1" s="1"/>
  <c r="I16" i="1"/>
  <c r="J16" i="1" s="1"/>
  <c r="H43" i="1" s="1"/>
  <c r="I22" i="1"/>
  <c r="J22" i="1" s="1"/>
  <c r="H49" i="1" s="1"/>
  <c r="I18" i="1"/>
  <c r="J18" i="1" s="1"/>
  <c r="H45" i="1" s="1"/>
  <c r="I15" i="1"/>
  <c r="J15" i="1" s="1"/>
  <c r="H42" i="1" s="1"/>
  <c r="F65" i="1"/>
  <c r="F69" i="1"/>
  <c r="F77" i="1"/>
  <c r="F81" i="1"/>
  <c r="F85" i="1"/>
  <c r="F68" i="1"/>
  <c r="F72" i="1"/>
  <c r="F76" i="1"/>
  <c r="F80" i="1"/>
  <c r="F84" i="1"/>
  <c r="F88" i="1"/>
  <c r="F67" i="1"/>
  <c r="F79" i="1"/>
  <c r="F83" i="1"/>
  <c r="F87" i="1"/>
  <c r="F66" i="1"/>
  <c r="F70" i="1"/>
  <c r="F74" i="1"/>
  <c r="F78" i="1"/>
  <c r="F82" i="1"/>
  <c r="F86" i="1"/>
  <c r="F50" i="1"/>
  <c r="F42" i="1"/>
  <c r="I23" i="1"/>
  <c r="G74" i="1" s="1"/>
  <c r="F49" i="1"/>
  <c r="F48" i="1"/>
  <c r="F44" i="1"/>
  <c r="F52" i="1"/>
  <c r="I25" i="1"/>
  <c r="G76" i="1" s="1"/>
  <c r="I21" i="1"/>
  <c r="G72" i="1" s="1"/>
  <c r="F51" i="1"/>
  <c r="F47" i="1"/>
  <c r="F46" i="1"/>
  <c r="I35" i="1"/>
  <c r="G86" i="1" s="1"/>
  <c r="I31" i="1"/>
  <c r="G82" i="1" s="1"/>
  <c r="I27" i="1"/>
  <c r="G78" i="1" s="1"/>
  <c r="I37" i="1"/>
  <c r="G88" i="1" s="1"/>
  <c r="I33" i="1"/>
  <c r="G84" i="1" s="1"/>
  <c r="I29" i="1"/>
  <c r="G80" i="1" s="1"/>
  <c r="I36" i="1"/>
  <c r="G87" i="1" s="1"/>
  <c r="I32" i="1"/>
  <c r="G83" i="1" s="1"/>
  <c r="I28" i="1"/>
  <c r="G79" i="1" s="1"/>
  <c r="I34" i="1"/>
  <c r="G85" i="1" s="1"/>
  <c r="I30" i="1"/>
  <c r="G81" i="1" s="1"/>
  <c r="I26" i="1"/>
  <c r="G77" i="1" s="1"/>
  <c r="I19" i="1"/>
  <c r="G70" i="1" s="1"/>
  <c r="I17" i="1"/>
  <c r="G68" i="1" s="1"/>
  <c r="I14" i="1"/>
  <c r="G65" i="1" s="1"/>
  <c r="H214" i="1" l="1"/>
  <c r="I214" i="1" s="1"/>
  <c r="H215" i="1"/>
  <c r="I215" i="1" s="1"/>
  <c r="H218" i="1"/>
  <c r="I218" i="1" s="1"/>
  <c r="H219" i="1"/>
  <c r="I219" i="1" s="1"/>
  <c r="H222" i="1"/>
  <c r="I222" i="1" s="1"/>
  <c r="H223" i="1"/>
  <c r="I223" i="1" s="1"/>
  <c r="H208" i="1"/>
  <c r="I208" i="1" s="1"/>
  <c r="H209" i="1"/>
  <c r="I209" i="1" s="1"/>
  <c r="H224" i="1"/>
  <c r="I224" i="1" s="1"/>
  <c r="H225" i="1"/>
  <c r="I225" i="1" s="1"/>
  <c r="H226" i="1"/>
  <c r="I226" i="1" s="1"/>
  <c r="H227" i="1"/>
  <c r="I227" i="1" s="1"/>
  <c r="H216" i="1"/>
  <c r="I216" i="1" s="1"/>
  <c r="H217" i="1"/>
  <c r="I217" i="1" s="1"/>
  <c r="H220" i="1"/>
  <c r="I220" i="1" s="1"/>
  <c r="H221" i="1"/>
  <c r="I221" i="1" s="1"/>
  <c r="H210" i="1"/>
  <c r="I210" i="1" s="1"/>
  <c r="H211" i="1"/>
  <c r="I211" i="1" s="1"/>
  <c r="H212" i="1"/>
  <c r="I212" i="1" s="1"/>
  <c r="H213" i="1"/>
  <c r="I213" i="1" s="1"/>
  <c r="H207" i="1"/>
  <c r="I207" i="1" s="1"/>
  <c r="H206" i="1"/>
  <c r="I206" i="1" s="1"/>
  <c r="G204" i="1"/>
  <c r="H205" i="1" s="1"/>
  <c r="I205" i="1" s="1"/>
  <c r="G43" i="1"/>
  <c r="G47" i="1"/>
  <c r="G71" i="1"/>
  <c r="G51" i="1"/>
  <c r="G75" i="1"/>
  <c r="F171" i="1"/>
  <c r="F167" i="1"/>
  <c r="C178" i="1"/>
  <c r="F168" i="1"/>
  <c r="F164" i="1"/>
  <c r="H164" i="1" s="1"/>
  <c r="C177" i="1"/>
  <c r="B185" i="1" s="1"/>
  <c r="F161" i="1"/>
  <c r="H161" i="1" s="1"/>
  <c r="C176" i="1"/>
  <c r="B184" i="1" s="1"/>
  <c r="F170" i="1"/>
  <c r="H170" i="1" s="1"/>
  <c r="C179" i="1"/>
  <c r="G67" i="1"/>
  <c r="H67" i="1"/>
  <c r="G45" i="1"/>
  <c r="H71" i="1"/>
  <c r="H69" i="1"/>
  <c r="G69" i="1"/>
  <c r="G73" i="1"/>
  <c r="H75" i="1"/>
  <c r="G49" i="1"/>
  <c r="G42" i="1"/>
  <c r="H66" i="1"/>
  <c r="G66" i="1"/>
  <c r="H73" i="1"/>
  <c r="J14" i="1"/>
  <c r="G41" i="1"/>
  <c r="J30" i="1"/>
  <c r="G57" i="1"/>
  <c r="J36" i="1"/>
  <c r="G63" i="1"/>
  <c r="J27" i="1"/>
  <c r="G54" i="1"/>
  <c r="J25" i="1"/>
  <c r="G52" i="1"/>
  <c r="J17" i="1"/>
  <c r="G44" i="1"/>
  <c r="J34" i="1"/>
  <c r="G61" i="1"/>
  <c r="J29" i="1"/>
  <c r="G56" i="1"/>
  <c r="J31" i="1"/>
  <c r="G58" i="1"/>
  <c r="J19" i="1"/>
  <c r="G46" i="1"/>
  <c r="J28" i="1"/>
  <c r="G55" i="1"/>
  <c r="J33" i="1"/>
  <c r="G60" i="1"/>
  <c r="J35" i="1"/>
  <c r="G62" i="1"/>
  <c r="J23" i="1"/>
  <c r="G50" i="1"/>
  <c r="J26" i="1"/>
  <c r="G53" i="1"/>
  <c r="J32" i="1"/>
  <c r="G59" i="1"/>
  <c r="J37" i="1"/>
  <c r="G64" i="1"/>
  <c r="J21" i="1"/>
  <c r="G48" i="1"/>
  <c r="H204" i="1" l="1"/>
  <c r="I204" i="1" s="1"/>
  <c r="D179" i="1"/>
  <c r="F179" i="1" s="1"/>
  <c r="D177" i="1"/>
  <c r="F177" i="1" s="1"/>
  <c r="D176" i="1"/>
  <c r="F176" i="1" s="1"/>
  <c r="H167" i="1"/>
  <c r="H64" i="1"/>
  <c r="H88" i="1"/>
  <c r="H53" i="1"/>
  <c r="H77" i="1"/>
  <c r="H62" i="1"/>
  <c r="H86" i="1"/>
  <c r="H55" i="1"/>
  <c r="H79" i="1"/>
  <c r="H58" i="1"/>
  <c r="H82" i="1"/>
  <c r="H52" i="1"/>
  <c r="J51" i="1" s="1"/>
  <c r="H76" i="1"/>
  <c r="J75" i="1" s="1"/>
  <c r="H63" i="1"/>
  <c r="H87" i="1"/>
  <c r="J87" i="1" s="1"/>
  <c r="H41" i="1"/>
  <c r="J41" i="1" s="1"/>
  <c r="H65" i="1"/>
  <c r="J65" i="1" s="1"/>
  <c r="H56" i="1"/>
  <c r="H80" i="1"/>
  <c r="H48" i="1"/>
  <c r="J47" i="1" s="1"/>
  <c r="H72" i="1"/>
  <c r="J71" i="1" s="1"/>
  <c r="H59" i="1"/>
  <c r="H83" i="1"/>
  <c r="H50" i="1"/>
  <c r="J49" i="1" s="1"/>
  <c r="H74" i="1"/>
  <c r="J73" i="1" s="1"/>
  <c r="H60" i="1"/>
  <c r="H84" i="1"/>
  <c r="H46" i="1"/>
  <c r="J45" i="1" s="1"/>
  <c r="H70" i="1"/>
  <c r="J69" i="1" s="1"/>
  <c r="H44" i="1"/>
  <c r="J43" i="1" s="1"/>
  <c r="H68" i="1"/>
  <c r="J67" i="1" s="1"/>
  <c r="H54" i="1"/>
  <c r="H78" i="1"/>
  <c r="H57" i="1"/>
  <c r="J57" i="1" s="1"/>
  <c r="H81" i="1"/>
  <c r="J81" i="1" s="1"/>
  <c r="H61" i="1"/>
  <c r="H85" i="1"/>
  <c r="J85" i="1" l="1"/>
  <c r="J83" i="1"/>
  <c r="J63" i="1"/>
  <c r="J61" i="1"/>
  <c r="D185" i="1"/>
  <c r="C185" i="1"/>
  <c r="J79" i="1"/>
  <c r="J55" i="1"/>
  <c r="J53" i="1"/>
  <c r="J59" i="1"/>
  <c r="J77" i="1"/>
  <c r="D178" i="1"/>
  <c r="F178" i="1" s="1"/>
  <c r="C184" i="1" s="1"/>
  <c r="D184" i="1" l="1"/>
  <c r="A189" i="1"/>
</calcChain>
</file>

<file path=xl/sharedStrings.xml><?xml version="1.0" encoding="utf-8"?>
<sst xmlns="http://schemas.openxmlformats.org/spreadsheetml/2006/main" count="809" uniqueCount="60">
  <si>
    <t>R</t>
  </si>
  <si>
    <t>D</t>
  </si>
  <si>
    <t>L</t>
  </si>
  <si>
    <t>A</t>
  </si>
  <si>
    <t>I</t>
  </si>
  <si>
    <t>+r</t>
  </si>
  <si>
    <t>+d</t>
  </si>
  <si>
    <t>+l</t>
  </si>
  <si>
    <t>+a</t>
  </si>
  <si>
    <t>+i</t>
  </si>
  <si>
    <t>¬i</t>
  </si>
  <si>
    <t>¬a</t>
  </si>
  <si>
    <t>a0</t>
  </si>
  <si>
    <t>¬l</t>
  </si>
  <si>
    <t>¬d</t>
  </si>
  <si>
    <t>¬r</t>
  </si>
  <si>
    <t>Añadimos ahora la variable R y el potencial uCI(i,r) para calcular uCI(l,a,d,r).</t>
  </si>
  <si>
    <t>Ya podemos prescindir de la variable I.</t>
  </si>
  <si>
    <t>Como ya hemos maximizado para R, no necesitamos esta variable. Para eliminar A calculamos P(l|d), P(a|l,d) y uCIR(l,d).</t>
  </si>
  <si>
    <t>Ya podemos prescindir de A. Añadimos uCD(d) y calculamos uCIDR(l,d).</t>
  </si>
  <si>
    <t>Por último eliminamos L.</t>
  </si>
  <si>
    <t>u</t>
  </si>
  <si>
    <t xml:space="preserve">Eliminamos D. El potencial P(l) se obtiene proyectando P(l|d), pues éste no depende de D. </t>
  </si>
  <si>
    <t>El potencial uCIDR(l) se obtiene maximizando para D. Así hallamos también la política óptima para D.</t>
  </si>
  <si>
    <t>El potencial uCI(l,a,d) se calcula maximizando para R. Así obtenemos también la política óptima para R.</t>
  </si>
  <si>
    <t>Añadimos el potencial uCR(r) para calcular uCI(l,a,d,r).</t>
  </si>
  <si>
    <t>Tenemos tres potenciales de probabilidad. Los tres dependen de I, que es la primera variable que debemos eliminar.</t>
  </si>
  <si>
    <t>Calculamos la probabilidad marginal P(a,l|d) y la probabilidad condicionada P(i|a,l,d)</t>
  </si>
  <si>
    <t>www.ia.uned.es/~fjdiez/libros/intro-mgp.html</t>
  </si>
  <si>
    <t>Solución del ejercicio propuesto como material complementario del libro</t>
  </si>
  <si>
    <t>Introducción a los modelos gráficos probabilistas</t>
  </si>
  <si>
    <t>El enunciado del problema y la solución comentada se encuentran en</t>
  </si>
  <si>
    <t>www.ia.uned.es/~fjdiez/libros/ejercicio-resuelto.pdf</t>
  </si>
  <si>
    <t>Eliminación de variables con división de potenciales</t>
  </si>
  <si>
    <t>Inversión de arcos</t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</si>
  <si>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d</t>
    </r>
    <r>
      <rPr>
        <b/>
        <sz val="11"/>
        <color theme="1"/>
        <rFont val="Times New Roman"/>
        <family val="1"/>
      </rPr>
      <t>)</t>
    </r>
  </si>
  <si>
    <r>
      <t>uCIR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l,d</t>
    </r>
    <r>
      <rPr>
        <b/>
        <sz val="11"/>
        <color theme="1"/>
        <rFont val="Times New Roman"/>
        <family val="1"/>
      </rPr>
      <t>)</t>
    </r>
  </si>
  <si>
    <r>
      <t>uCD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d</t>
    </r>
    <r>
      <rPr>
        <b/>
        <sz val="11"/>
        <color theme="1"/>
        <rFont val="Times New Roman"/>
        <family val="1"/>
      </rPr>
      <t>)</t>
    </r>
  </si>
  <si>
    <r>
      <t>uCIDR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l,d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</si>
  <si>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</t>
    </r>
    <r>
      <rPr>
        <b/>
        <sz val="11"/>
        <color theme="1"/>
        <rFont val="Times New Roman"/>
        <family val="1"/>
      </rPr>
      <t>)</t>
    </r>
  </si>
  <si>
    <r>
      <t>uCIDR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</t>
    </r>
    <r>
      <rPr>
        <b/>
        <sz val="11"/>
        <color theme="1"/>
        <rFont val="Times New Roman"/>
        <family val="1"/>
      </rPr>
      <t>)</t>
    </r>
  </si>
  <si>
    <r>
      <t>Dopt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</si>
  <si>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</si>
  <si>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</si>
  <si>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i,d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</si>
  <si>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i,a,l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d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</si>
  <si>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a,l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d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</si>
  <si>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a,l,d</t>
    </r>
    <r>
      <rPr>
        <b/>
        <sz val="11"/>
        <color theme="1"/>
        <rFont val="Times New Roman"/>
        <family val="1"/>
      </rPr>
      <t>)</t>
    </r>
  </si>
  <si>
    <r>
      <t>uCI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i,r</t>
    </r>
    <r>
      <rPr>
        <b/>
        <sz val="11"/>
        <color theme="1"/>
        <rFont val="Times New Roman"/>
        <family val="1"/>
      </rPr>
      <t>)</t>
    </r>
  </si>
  <si>
    <r>
      <t>uCI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l,a,d,r</t>
    </r>
    <r>
      <rPr>
        <b/>
        <sz val="11"/>
        <color theme="1"/>
        <rFont val="Times New Roman"/>
        <family val="1"/>
      </rPr>
      <t>)</t>
    </r>
  </si>
  <si>
    <r>
      <t>uCR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r</t>
    </r>
    <r>
      <rPr>
        <b/>
        <sz val="11"/>
        <color theme="1"/>
        <rFont val="Times New Roman"/>
        <family val="1"/>
      </rPr>
      <t>)</t>
    </r>
  </si>
  <si>
    <r>
      <t>uCI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l,a,d</t>
    </r>
    <r>
      <rPr>
        <b/>
        <sz val="11"/>
        <color theme="1"/>
        <rFont val="Times New Roman"/>
        <family val="1"/>
      </rPr>
      <t>)</t>
    </r>
  </si>
  <si>
    <r>
      <t>Ropt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l,a,d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</si>
  <si>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l,d</t>
    </r>
    <r>
      <rPr>
        <b/>
        <sz val="11"/>
        <color theme="1"/>
        <rFont val="Times New Roman"/>
        <family val="1"/>
      </rPr>
      <t>)</t>
    </r>
  </si>
  <si>
    <r>
      <t>Para invertir el arco I-&gt;L calculamos primero P(i,l), luego P(l) y luego P(i</t>
    </r>
    <r>
      <rPr>
        <sz val="11"/>
        <color theme="1"/>
        <rFont val="Times New Roman"/>
        <family val="1"/>
      </rPr>
      <t>|</t>
    </r>
    <r>
      <rPr>
        <i/>
        <sz val="11"/>
        <color theme="1"/>
        <rFont val="Times New Roman"/>
        <family val="1"/>
      </rPr>
      <t>l)</t>
    </r>
  </si>
  <si>
    <r>
      <t>Para invertir el arco I-&gt;A calculamos primero P(i,a</t>
    </r>
    <r>
      <rPr>
        <sz val="11"/>
        <color theme="1"/>
        <rFont val="Times New Roman"/>
        <family val="1"/>
      </rPr>
      <t>|</t>
    </r>
    <r>
      <rPr>
        <i/>
        <sz val="11"/>
        <color theme="1"/>
        <rFont val="Times New Roman"/>
        <family val="1"/>
      </rPr>
      <t>l,d), luego P(a</t>
    </r>
    <r>
      <rPr>
        <sz val="11"/>
        <color theme="1"/>
        <rFont val="Times New Roman"/>
        <family val="1"/>
      </rPr>
      <t>|</t>
    </r>
    <r>
      <rPr>
        <i/>
        <sz val="11"/>
        <color theme="1"/>
        <rFont val="Times New Roman"/>
        <family val="1"/>
      </rPr>
      <t>l,d) y luego P(i</t>
    </r>
    <r>
      <rPr>
        <sz val="11"/>
        <color theme="1"/>
        <rFont val="Times New Roman"/>
        <family val="1"/>
      </rPr>
      <t>|</t>
    </r>
    <r>
      <rPr>
        <i/>
        <sz val="11"/>
        <color theme="1"/>
        <rFont val="Times New Roman"/>
        <family val="1"/>
      </rPr>
      <t>l,a,d)</t>
    </r>
  </si>
  <si>
    <t>A partir de aquí los cálculos son los mismos que en el método de eliminación de variables.</t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</si>
  <si>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i,l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</si>
  <si>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l</t>
    </r>
    <r>
      <rPr>
        <b/>
        <sz val="11"/>
        <color theme="1"/>
        <rFont val="Times New Roman"/>
        <family val="1"/>
      </rPr>
      <t>)</t>
    </r>
  </si>
  <si>
    <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i,a</t>
    </r>
    <r>
      <rPr>
        <b/>
        <sz val="11"/>
        <color theme="1"/>
        <rFont val="Times New Roman"/>
        <family val="1"/>
      </rPr>
      <t>|</t>
    </r>
    <r>
      <rPr>
        <b/>
        <i/>
        <sz val="11"/>
        <color theme="1"/>
        <rFont val="Times New Roman"/>
        <family val="1"/>
      </rPr>
      <t>l,d</t>
    </r>
    <r>
      <rPr>
        <b/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</si>
</sst>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0"/>
    <numFmt numFmtId="166" formatCode="0.00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1" xfId="0" applyNumberFormat="1" applyFill="1" applyBorder="1"/>
    <xf numFmtId="0" fontId="0" fillId="2" borderId="1" xfId="0" quotePrefix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3" borderId="1" xfId="0" quotePrefix="1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NumberFormat="1" applyFill="1" applyBorder="1"/>
    <xf numFmtId="0" fontId="0" fillId="2" borderId="1" xfId="0" applyNumberFormat="1" applyFill="1" applyBorder="1"/>
    <xf numFmtId="0" fontId="0" fillId="2" borderId="1" xfId="0" quotePrefix="1" applyFill="1" applyBorder="1"/>
    <xf numFmtId="0" fontId="0" fillId="2" borderId="1" xfId="0" applyFill="1" applyBorder="1"/>
    <xf numFmtId="0" fontId="0" fillId="3" borderId="1" xfId="0" quotePrefix="1" applyFill="1" applyBorder="1"/>
    <xf numFmtId="0" fontId="0" fillId="3" borderId="1" xfId="0" applyFill="1" applyBorder="1"/>
    <xf numFmtId="0" fontId="0" fillId="3" borderId="1" xfId="0" applyNumberFormat="1" applyFill="1" applyBorder="1"/>
    <xf numFmtId="4" fontId="0" fillId="3" borderId="1" xfId="0" applyNumberFormat="1" applyFill="1" applyBorder="1"/>
    <xf numFmtId="4" fontId="0" fillId="2" borderId="1" xfId="0" applyNumberFormat="1" applyFill="1" applyBorder="1"/>
    <xf numFmtId="4" fontId="0" fillId="3" borderId="1" xfId="0" quotePrefix="1" applyNumberFormat="1" applyFill="1" applyBorder="1"/>
    <xf numFmtId="0" fontId="0" fillId="0" borderId="0" xfId="0"/>
    <xf numFmtId="0" fontId="0" fillId="2" borderId="1" xfId="0" applyNumberFormat="1" applyFill="1" applyBorder="1"/>
    <xf numFmtId="0" fontId="0" fillId="2" borderId="1" xfId="0" quotePrefix="1" applyFill="1" applyBorder="1"/>
    <xf numFmtId="0" fontId="0" fillId="2" borderId="1" xfId="0" applyFill="1" applyBorder="1"/>
    <xf numFmtId="0" fontId="0" fillId="3" borderId="1" xfId="0" quotePrefix="1" applyFill="1" applyBorder="1"/>
    <xf numFmtId="0" fontId="0" fillId="3" borderId="1" xfId="0" applyFill="1" applyBorder="1"/>
    <xf numFmtId="0" fontId="0" fillId="3" borderId="1" xfId="0" applyNumberFormat="1" applyFill="1" applyBorder="1"/>
    <xf numFmtId="4" fontId="0" fillId="3" borderId="1" xfId="0" applyNumberFormat="1" applyFill="1" applyBorder="1"/>
    <xf numFmtId="4" fontId="0" fillId="2" borderId="1" xfId="0" applyNumberFormat="1" applyFill="1" applyBorder="1"/>
    <xf numFmtId="0" fontId="2" fillId="0" borderId="0" xfId="0" applyFont="1"/>
    <xf numFmtId="0" fontId="3" fillId="0" borderId="0" xfId="1" applyFont="1"/>
    <xf numFmtId="166" fontId="0" fillId="3" borderId="1" xfId="0" applyNumberFormat="1" applyFill="1" applyBorder="1"/>
    <xf numFmtId="166" fontId="0" fillId="2" borderId="1" xfId="0" applyNumberFormat="1" applyFill="1" applyBorder="1"/>
    <xf numFmtId="165" fontId="0" fillId="0" borderId="0" xfId="0" applyNumberFormat="1"/>
    <xf numFmtId="0" fontId="5" fillId="0" borderId="0" xfId="0" applyFont="1"/>
    <xf numFmtId="0" fontId="6" fillId="4" borderId="1" xfId="0" quotePrefix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5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6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a.uned.es/~fjdiez/libros/ejercicio-resuelto.pdf" TargetMode="External"/><Relationship Id="rId1" Type="http://schemas.openxmlformats.org/officeDocument/2006/relationships/hyperlink" Target="http://www.ia.uned.es/~fjdiez/libros/intro-mg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zoomScale="85" zoomScaleNormal="85" workbookViewId="0">
      <selection activeCell="A2" sqref="A2:E2"/>
    </sheetView>
  </sheetViews>
  <sheetFormatPr baseColWidth="10" defaultRowHeight="14.4" x14ac:dyDescent="0.3"/>
  <sheetData>
    <row r="1" spans="1:10" s="37" customFormat="1" ht="15.6" x14ac:dyDescent="0.3">
      <c r="A1" s="43" t="s">
        <v>29</v>
      </c>
      <c r="B1" s="43"/>
      <c r="C1" s="43"/>
      <c r="D1" s="43"/>
      <c r="E1" s="43"/>
      <c r="F1" s="43"/>
    </row>
    <row r="2" spans="1:10" s="38" customFormat="1" ht="16.2" x14ac:dyDescent="0.35">
      <c r="A2" s="44" t="s">
        <v>30</v>
      </c>
      <c r="B2" s="44"/>
      <c r="C2" s="44"/>
      <c r="D2" s="44"/>
      <c r="E2" s="44"/>
    </row>
    <row r="3" spans="1:10" s="27" customFormat="1" ht="15.6" x14ac:dyDescent="0.3">
      <c r="A3" s="28" t="s">
        <v>28</v>
      </c>
    </row>
    <row r="4" spans="1:10" s="27" customFormat="1" ht="15.6" x14ac:dyDescent="0.3"/>
    <row r="5" spans="1:10" s="37" customFormat="1" ht="15.6" x14ac:dyDescent="0.3">
      <c r="A5" s="37" t="s">
        <v>31</v>
      </c>
    </row>
    <row r="6" spans="1:10" s="27" customFormat="1" ht="15.6" x14ac:dyDescent="0.3">
      <c r="A6" s="28" t="s">
        <v>32</v>
      </c>
    </row>
    <row r="7" spans="1:10" s="18" customFormat="1" x14ac:dyDescent="0.3"/>
    <row r="8" spans="1:10" s="18" customFormat="1" x14ac:dyDescent="0.3"/>
    <row r="9" spans="1:10" s="27" customFormat="1" ht="15.6" x14ac:dyDescent="0.3">
      <c r="A9" s="35" t="s">
        <v>33</v>
      </c>
      <c r="B9" s="35"/>
      <c r="C9" s="35"/>
      <c r="D9" s="35"/>
      <c r="E9" s="35"/>
    </row>
    <row r="10" spans="1:10" s="18" customFormat="1" x14ac:dyDescent="0.3"/>
    <row r="11" spans="1:10" s="37" customFormat="1" ht="15.6" x14ac:dyDescent="0.3">
      <c r="A11" s="36" t="s">
        <v>26</v>
      </c>
    </row>
    <row r="12" spans="1:10" s="37" customFormat="1" ht="15.6" x14ac:dyDescent="0.3">
      <c r="A12" s="36" t="s">
        <v>27</v>
      </c>
    </row>
    <row r="13" spans="1:10" s="32" customFormat="1" x14ac:dyDescent="0.3">
      <c r="A13" s="33" t="s">
        <v>1</v>
      </c>
      <c r="B13" s="34" t="s">
        <v>2</v>
      </c>
      <c r="C13" s="34" t="s">
        <v>3</v>
      </c>
      <c r="D13" s="34" t="s">
        <v>4</v>
      </c>
      <c r="E13" s="34" t="s">
        <v>42</v>
      </c>
      <c r="F13" s="34" t="s">
        <v>43</v>
      </c>
      <c r="G13" s="34" t="s">
        <v>44</v>
      </c>
      <c r="H13" s="39" t="s">
        <v>45</v>
      </c>
      <c r="I13" s="34" t="s">
        <v>46</v>
      </c>
      <c r="J13" s="40" t="s">
        <v>47</v>
      </c>
    </row>
    <row r="14" spans="1:10" x14ac:dyDescent="0.3">
      <c r="A14" s="5" t="s">
        <v>6</v>
      </c>
      <c r="B14" s="6" t="s">
        <v>7</v>
      </c>
      <c r="C14" s="6" t="s">
        <v>8</v>
      </c>
      <c r="D14" s="6" t="s">
        <v>9</v>
      </c>
      <c r="E14" s="6">
        <v>0.02</v>
      </c>
      <c r="F14" s="6">
        <v>0.9</v>
      </c>
      <c r="G14" s="6">
        <v>0.995</v>
      </c>
      <c r="H14" s="7">
        <f>E14*F14*G14</f>
        <v>1.7910000000000002E-2</v>
      </c>
      <c r="I14" s="7">
        <f>H14+H15</f>
        <v>1.8027600000000001E-2</v>
      </c>
      <c r="J14" s="7">
        <f>IF(EXACT(I14,0),0,H14/I14)</f>
        <v>0.99347666910736876</v>
      </c>
    </row>
    <row r="15" spans="1:10" x14ac:dyDescent="0.3">
      <c r="A15" s="5" t="s">
        <v>6</v>
      </c>
      <c r="B15" s="6" t="s">
        <v>7</v>
      </c>
      <c r="C15" s="6" t="s">
        <v>8</v>
      </c>
      <c r="D15" s="6" t="s">
        <v>10</v>
      </c>
      <c r="E15" s="6">
        <v>0.98</v>
      </c>
      <c r="F15" s="6">
        <v>6.0000000000000053E-2</v>
      </c>
      <c r="G15" s="6">
        <v>2E-3</v>
      </c>
      <c r="H15" s="7">
        <f t="shared" ref="H15:H37" si="0">E15*F15*G15</f>
        <v>1.1760000000000011E-4</v>
      </c>
      <c r="I15" s="7">
        <f>H14+H15</f>
        <v>1.8027600000000001E-2</v>
      </c>
      <c r="J15" s="7">
        <f t="shared" ref="J15:J37" si="1">IF(EXACT(I15,0),0,H15/I15)</f>
        <v>6.5233308926313039E-3</v>
      </c>
    </row>
    <row r="16" spans="1:10" x14ac:dyDescent="0.3">
      <c r="A16" s="5" t="s">
        <v>6</v>
      </c>
      <c r="B16" s="6" t="s">
        <v>7</v>
      </c>
      <c r="C16" s="6" t="s">
        <v>11</v>
      </c>
      <c r="D16" s="6" t="s">
        <v>9</v>
      </c>
      <c r="E16" s="6">
        <v>0.02</v>
      </c>
      <c r="F16" s="6">
        <v>0.9</v>
      </c>
      <c r="G16" s="6">
        <v>5.0000000000000001E-3</v>
      </c>
      <c r="H16" s="7">
        <f t="shared" si="0"/>
        <v>9.0000000000000006E-5</v>
      </c>
      <c r="I16" s="7">
        <f t="shared" ref="I16" si="2">H16+H17</f>
        <v>5.8772400000000051E-2</v>
      </c>
      <c r="J16" s="7">
        <f t="shared" si="1"/>
        <v>1.5313310329338249E-3</v>
      </c>
    </row>
    <row r="17" spans="1:10" x14ac:dyDescent="0.3">
      <c r="A17" s="5" t="s">
        <v>6</v>
      </c>
      <c r="B17" s="6" t="s">
        <v>7</v>
      </c>
      <c r="C17" s="6" t="s">
        <v>11</v>
      </c>
      <c r="D17" s="6" t="s">
        <v>10</v>
      </c>
      <c r="E17" s="6">
        <v>0.98</v>
      </c>
      <c r="F17" s="6">
        <v>6.0000000000000053E-2</v>
      </c>
      <c r="G17" s="6">
        <v>0.998</v>
      </c>
      <c r="H17" s="7">
        <f t="shared" si="0"/>
        <v>5.8682400000000051E-2</v>
      </c>
      <c r="I17" s="7">
        <f t="shared" ref="I17" si="3">H16+H17</f>
        <v>5.8772400000000051E-2</v>
      </c>
      <c r="J17" s="7">
        <f t="shared" si="1"/>
        <v>0.99846866896706621</v>
      </c>
    </row>
    <row r="18" spans="1:10" x14ac:dyDescent="0.3">
      <c r="A18" s="5" t="s">
        <v>6</v>
      </c>
      <c r="B18" s="6" t="s">
        <v>7</v>
      </c>
      <c r="C18" s="6" t="s">
        <v>12</v>
      </c>
      <c r="D18" s="6" t="s">
        <v>9</v>
      </c>
      <c r="E18" s="6">
        <v>0.02</v>
      </c>
      <c r="F18" s="6">
        <v>0.9</v>
      </c>
      <c r="G18" s="6">
        <v>0</v>
      </c>
      <c r="H18" s="8">
        <f t="shared" si="0"/>
        <v>0</v>
      </c>
      <c r="I18" s="8">
        <f t="shared" ref="I18" si="4">H18+H19</f>
        <v>0</v>
      </c>
      <c r="J18" s="24">
        <f t="shared" si="1"/>
        <v>0</v>
      </c>
    </row>
    <row r="19" spans="1:10" x14ac:dyDescent="0.3">
      <c r="A19" s="5" t="s">
        <v>6</v>
      </c>
      <c r="B19" s="6" t="s">
        <v>7</v>
      </c>
      <c r="C19" s="6" t="s">
        <v>12</v>
      </c>
      <c r="D19" s="6" t="s">
        <v>10</v>
      </c>
      <c r="E19" s="6">
        <v>0.98</v>
      </c>
      <c r="F19" s="6">
        <v>6.0000000000000053E-2</v>
      </c>
      <c r="G19" s="6">
        <v>0</v>
      </c>
      <c r="H19" s="8">
        <f t="shared" si="0"/>
        <v>0</v>
      </c>
      <c r="I19" s="8">
        <f t="shared" ref="I19" si="5">H18+H19</f>
        <v>0</v>
      </c>
      <c r="J19" s="24">
        <f t="shared" si="1"/>
        <v>0</v>
      </c>
    </row>
    <row r="20" spans="1:10" x14ac:dyDescent="0.3">
      <c r="A20" s="2" t="s">
        <v>6</v>
      </c>
      <c r="B20" s="3" t="s">
        <v>13</v>
      </c>
      <c r="C20" s="3" t="s">
        <v>8</v>
      </c>
      <c r="D20" s="3" t="s">
        <v>9</v>
      </c>
      <c r="E20" s="3">
        <v>0.02</v>
      </c>
      <c r="F20" s="3">
        <v>0.1</v>
      </c>
      <c r="G20" s="3">
        <v>0.995</v>
      </c>
      <c r="H20" s="4">
        <f t="shared" si="0"/>
        <v>1.99E-3</v>
      </c>
      <c r="I20" s="4">
        <f t="shared" ref="I20" si="6">H20+H21</f>
        <v>3.8323999999999997E-3</v>
      </c>
      <c r="J20" s="4">
        <f t="shared" si="1"/>
        <v>0.51925686254044467</v>
      </c>
    </row>
    <row r="21" spans="1:10" x14ac:dyDescent="0.3">
      <c r="A21" s="2" t="s">
        <v>6</v>
      </c>
      <c r="B21" s="3" t="s">
        <v>13</v>
      </c>
      <c r="C21" s="3" t="s">
        <v>8</v>
      </c>
      <c r="D21" s="3" t="s">
        <v>10</v>
      </c>
      <c r="E21" s="3">
        <v>0.98</v>
      </c>
      <c r="F21" s="3">
        <v>0.94</v>
      </c>
      <c r="G21" s="3">
        <v>2E-3</v>
      </c>
      <c r="H21" s="4">
        <f t="shared" si="0"/>
        <v>1.8423999999999999E-3</v>
      </c>
      <c r="I21" s="4">
        <f t="shared" ref="I21" si="7">H20+H21</f>
        <v>3.8323999999999997E-3</v>
      </c>
      <c r="J21" s="4">
        <f t="shared" si="1"/>
        <v>0.48074313745955538</v>
      </c>
    </row>
    <row r="22" spans="1:10" x14ac:dyDescent="0.3">
      <c r="A22" s="2" t="s">
        <v>6</v>
      </c>
      <c r="B22" s="3" t="s">
        <v>13</v>
      </c>
      <c r="C22" s="3" t="s">
        <v>11</v>
      </c>
      <c r="D22" s="3" t="s">
        <v>9</v>
      </c>
      <c r="E22" s="3">
        <v>0.02</v>
      </c>
      <c r="F22" s="3">
        <v>0.1</v>
      </c>
      <c r="G22" s="3">
        <v>5.0000000000000001E-3</v>
      </c>
      <c r="H22" s="4">
        <f t="shared" si="0"/>
        <v>1.0000000000000001E-5</v>
      </c>
      <c r="I22" s="4">
        <f t="shared" ref="I22" si="8">H22+H23</f>
        <v>0.91936759999999984</v>
      </c>
      <c r="J22" s="4">
        <f t="shared" si="1"/>
        <v>1.087704200148015E-5</v>
      </c>
    </row>
    <row r="23" spans="1:10" x14ac:dyDescent="0.3">
      <c r="A23" s="2" t="s">
        <v>6</v>
      </c>
      <c r="B23" s="3" t="s">
        <v>13</v>
      </c>
      <c r="C23" s="3" t="s">
        <v>11</v>
      </c>
      <c r="D23" s="3" t="s">
        <v>10</v>
      </c>
      <c r="E23" s="3">
        <v>0.98</v>
      </c>
      <c r="F23" s="3">
        <v>0.94</v>
      </c>
      <c r="G23" s="3">
        <v>0.998</v>
      </c>
      <c r="H23" s="4">
        <f t="shared" si="0"/>
        <v>0.91935759999999989</v>
      </c>
      <c r="I23" s="4">
        <f t="shared" ref="I23" si="9">H22+H23</f>
        <v>0.91936759999999984</v>
      </c>
      <c r="J23" s="4">
        <f t="shared" si="1"/>
        <v>0.99998912295799858</v>
      </c>
    </row>
    <row r="24" spans="1:10" x14ac:dyDescent="0.3">
      <c r="A24" s="2" t="s">
        <v>6</v>
      </c>
      <c r="B24" s="3" t="s">
        <v>13</v>
      </c>
      <c r="C24" s="3" t="s">
        <v>12</v>
      </c>
      <c r="D24" s="3" t="s">
        <v>9</v>
      </c>
      <c r="E24" s="3">
        <v>0.02</v>
      </c>
      <c r="F24" s="3">
        <v>0.1</v>
      </c>
      <c r="G24" s="3">
        <v>0</v>
      </c>
      <c r="H24" s="1">
        <f t="shared" si="0"/>
        <v>0</v>
      </c>
      <c r="I24" s="1">
        <f t="shared" ref="I24" si="10">H24+H25</f>
        <v>0</v>
      </c>
      <c r="J24" s="19">
        <f t="shared" si="1"/>
        <v>0</v>
      </c>
    </row>
    <row r="25" spans="1:10" x14ac:dyDescent="0.3">
      <c r="A25" s="2" t="s">
        <v>6</v>
      </c>
      <c r="B25" s="3" t="s">
        <v>13</v>
      </c>
      <c r="C25" s="3" t="s">
        <v>12</v>
      </c>
      <c r="D25" s="3" t="s">
        <v>10</v>
      </c>
      <c r="E25" s="3">
        <v>0.98</v>
      </c>
      <c r="F25" s="3">
        <v>0.94</v>
      </c>
      <c r="G25" s="3">
        <v>0</v>
      </c>
      <c r="H25" s="1">
        <f t="shared" si="0"/>
        <v>0</v>
      </c>
      <c r="I25" s="1">
        <f t="shared" ref="I25" si="11">H24+H25</f>
        <v>0</v>
      </c>
      <c r="J25" s="19">
        <f t="shared" si="1"/>
        <v>0</v>
      </c>
    </row>
    <row r="26" spans="1:10" x14ac:dyDescent="0.3">
      <c r="A26" s="5" t="s">
        <v>14</v>
      </c>
      <c r="B26" s="6" t="s">
        <v>7</v>
      </c>
      <c r="C26" s="6" t="s">
        <v>8</v>
      </c>
      <c r="D26" s="6" t="s">
        <v>9</v>
      </c>
      <c r="E26" s="6">
        <v>0.02</v>
      </c>
      <c r="F26" s="6">
        <v>0.9</v>
      </c>
      <c r="G26" s="6">
        <v>0</v>
      </c>
      <c r="H26" s="8">
        <f t="shared" si="0"/>
        <v>0</v>
      </c>
      <c r="I26" s="8">
        <f t="shared" ref="I26" si="12">H26+H27</f>
        <v>0</v>
      </c>
      <c r="J26" s="24">
        <f t="shared" si="1"/>
        <v>0</v>
      </c>
    </row>
    <row r="27" spans="1:10" x14ac:dyDescent="0.3">
      <c r="A27" s="5" t="s">
        <v>14</v>
      </c>
      <c r="B27" s="6" t="s">
        <v>7</v>
      </c>
      <c r="C27" s="6" t="s">
        <v>8</v>
      </c>
      <c r="D27" s="6" t="s">
        <v>10</v>
      </c>
      <c r="E27" s="6">
        <v>0.98</v>
      </c>
      <c r="F27" s="6">
        <v>6.0000000000000053E-2</v>
      </c>
      <c r="G27" s="6">
        <v>0</v>
      </c>
      <c r="H27" s="8">
        <f t="shared" si="0"/>
        <v>0</v>
      </c>
      <c r="I27" s="8">
        <f t="shared" ref="I27" si="13">H26+H27</f>
        <v>0</v>
      </c>
      <c r="J27" s="24">
        <f t="shared" si="1"/>
        <v>0</v>
      </c>
    </row>
    <row r="28" spans="1:10" x14ac:dyDescent="0.3">
      <c r="A28" s="5" t="s">
        <v>14</v>
      </c>
      <c r="B28" s="6" t="s">
        <v>7</v>
      </c>
      <c r="C28" s="6" t="s">
        <v>11</v>
      </c>
      <c r="D28" s="6" t="s">
        <v>9</v>
      </c>
      <c r="E28" s="6">
        <v>0.02</v>
      </c>
      <c r="F28" s="6">
        <v>0.9</v>
      </c>
      <c r="G28" s="6">
        <v>0</v>
      </c>
      <c r="H28" s="8">
        <f t="shared" si="0"/>
        <v>0</v>
      </c>
      <c r="I28" s="8">
        <f t="shared" ref="I28" si="14">H28+H29</f>
        <v>0</v>
      </c>
      <c r="J28" s="24">
        <f t="shared" si="1"/>
        <v>0</v>
      </c>
    </row>
    <row r="29" spans="1:10" x14ac:dyDescent="0.3">
      <c r="A29" s="5" t="s">
        <v>14</v>
      </c>
      <c r="B29" s="6" t="s">
        <v>7</v>
      </c>
      <c r="C29" s="6" t="s">
        <v>11</v>
      </c>
      <c r="D29" s="6" t="s">
        <v>10</v>
      </c>
      <c r="E29" s="6">
        <v>0.98</v>
      </c>
      <c r="F29" s="6">
        <v>6.0000000000000053E-2</v>
      </c>
      <c r="G29" s="6">
        <v>0</v>
      </c>
      <c r="H29" s="8">
        <f t="shared" si="0"/>
        <v>0</v>
      </c>
      <c r="I29" s="8">
        <f t="shared" ref="I29" si="15">H28+H29</f>
        <v>0</v>
      </c>
      <c r="J29" s="24">
        <f t="shared" si="1"/>
        <v>0</v>
      </c>
    </row>
    <row r="30" spans="1:10" x14ac:dyDescent="0.3">
      <c r="A30" s="5" t="s">
        <v>14</v>
      </c>
      <c r="B30" s="6" t="s">
        <v>7</v>
      </c>
      <c r="C30" s="6" t="s">
        <v>12</v>
      </c>
      <c r="D30" s="6" t="s">
        <v>9</v>
      </c>
      <c r="E30" s="6">
        <v>0.02</v>
      </c>
      <c r="F30" s="6">
        <v>0.9</v>
      </c>
      <c r="G30" s="6">
        <v>1</v>
      </c>
      <c r="H30" s="7">
        <f t="shared" si="0"/>
        <v>1.8000000000000002E-2</v>
      </c>
      <c r="I30" s="7">
        <f t="shared" ref="I30" si="16">H30+H31</f>
        <v>7.6800000000000063E-2</v>
      </c>
      <c r="J30" s="7">
        <f t="shared" si="1"/>
        <v>0.23437499999999983</v>
      </c>
    </row>
    <row r="31" spans="1:10" x14ac:dyDescent="0.3">
      <c r="A31" s="5" t="s">
        <v>14</v>
      </c>
      <c r="B31" s="6" t="s">
        <v>7</v>
      </c>
      <c r="C31" s="6" t="s">
        <v>12</v>
      </c>
      <c r="D31" s="6" t="s">
        <v>10</v>
      </c>
      <c r="E31" s="6">
        <v>0.98</v>
      </c>
      <c r="F31" s="6">
        <v>6.0000000000000053E-2</v>
      </c>
      <c r="G31" s="6">
        <v>1</v>
      </c>
      <c r="H31" s="7">
        <f t="shared" si="0"/>
        <v>5.8800000000000054E-2</v>
      </c>
      <c r="I31" s="7">
        <f t="shared" ref="I31" si="17">H30+H31</f>
        <v>7.6800000000000063E-2</v>
      </c>
      <c r="J31" s="7">
        <f t="shared" si="1"/>
        <v>0.76562500000000011</v>
      </c>
    </row>
    <row r="32" spans="1:10" x14ac:dyDescent="0.3">
      <c r="A32" s="2" t="s">
        <v>14</v>
      </c>
      <c r="B32" s="3" t="s">
        <v>13</v>
      </c>
      <c r="C32" s="3" t="s">
        <v>8</v>
      </c>
      <c r="D32" s="3" t="s">
        <v>9</v>
      </c>
      <c r="E32" s="3">
        <v>0.02</v>
      </c>
      <c r="F32" s="3">
        <v>0.1</v>
      </c>
      <c r="G32" s="3">
        <v>0</v>
      </c>
      <c r="H32" s="1">
        <f t="shared" si="0"/>
        <v>0</v>
      </c>
      <c r="I32" s="1">
        <f t="shared" ref="I32" si="18">H32+H33</f>
        <v>0</v>
      </c>
      <c r="J32" s="19">
        <f t="shared" si="1"/>
        <v>0</v>
      </c>
    </row>
    <row r="33" spans="1:10" x14ac:dyDescent="0.3">
      <c r="A33" s="2" t="s">
        <v>14</v>
      </c>
      <c r="B33" s="3" t="s">
        <v>13</v>
      </c>
      <c r="C33" s="3" t="s">
        <v>8</v>
      </c>
      <c r="D33" s="3" t="s">
        <v>10</v>
      </c>
      <c r="E33" s="3">
        <v>0.98</v>
      </c>
      <c r="F33" s="3">
        <v>0.94</v>
      </c>
      <c r="G33" s="3">
        <v>0</v>
      </c>
      <c r="H33" s="1">
        <f t="shared" si="0"/>
        <v>0</v>
      </c>
      <c r="I33" s="1">
        <f t="shared" ref="I33" si="19">H32+H33</f>
        <v>0</v>
      </c>
      <c r="J33" s="19">
        <f t="shared" si="1"/>
        <v>0</v>
      </c>
    </row>
    <row r="34" spans="1:10" x14ac:dyDescent="0.3">
      <c r="A34" s="2" t="s">
        <v>14</v>
      </c>
      <c r="B34" s="3" t="s">
        <v>13</v>
      </c>
      <c r="C34" s="3" t="s">
        <v>11</v>
      </c>
      <c r="D34" s="3" t="s">
        <v>9</v>
      </c>
      <c r="E34" s="3">
        <v>0.02</v>
      </c>
      <c r="F34" s="3">
        <v>0.1</v>
      </c>
      <c r="G34" s="3">
        <v>0</v>
      </c>
      <c r="H34" s="1">
        <f t="shared" si="0"/>
        <v>0</v>
      </c>
      <c r="I34" s="1">
        <f t="shared" ref="I34" si="20">H34+H35</f>
        <v>0</v>
      </c>
      <c r="J34" s="19">
        <f t="shared" si="1"/>
        <v>0</v>
      </c>
    </row>
    <row r="35" spans="1:10" x14ac:dyDescent="0.3">
      <c r="A35" s="2" t="s">
        <v>14</v>
      </c>
      <c r="B35" s="3" t="s">
        <v>13</v>
      </c>
      <c r="C35" s="3" t="s">
        <v>11</v>
      </c>
      <c r="D35" s="3" t="s">
        <v>10</v>
      </c>
      <c r="E35" s="3">
        <v>0.98</v>
      </c>
      <c r="F35" s="3">
        <v>0.94</v>
      </c>
      <c r="G35" s="3">
        <v>0</v>
      </c>
      <c r="H35" s="1">
        <f t="shared" si="0"/>
        <v>0</v>
      </c>
      <c r="I35" s="1">
        <f t="shared" ref="I35" si="21">H34+H35</f>
        <v>0</v>
      </c>
      <c r="J35" s="19">
        <f t="shared" si="1"/>
        <v>0</v>
      </c>
    </row>
    <row r="36" spans="1:10" x14ac:dyDescent="0.3">
      <c r="A36" s="2" t="s">
        <v>14</v>
      </c>
      <c r="B36" s="3" t="s">
        <v>13</v>
      </c>
      <c r="C36" s="3" t="s">
        <v>12</v>
      </c>
      <c r="D36" s="3" t="s">
        <v>9</v>
      </c>
      <c r="E36" s="3">
        <v>0.02</v>
      </c>
      <c r="F36" s="3">
        <v>0.1</v>
      </c>
      <c r="G36" s="3">
        <v>1</v>
      </c>
      <c r="H36" s="4">
        <f t="shared" si="0"/>
        <v>2E-3</v>
      </c>
      <c r="I36" s="4">
        <f t="shared" ref="I36" si="22">H36+H37</f>
        <v>0.92319999999999991</v>
      </c>
      <c r="J36" s="4">
        <f t="shared" si="1"/>
        <v>2.1663778162911615E-3</v>
      </c>
    </row>
    <row r="37" spans="1:10" x14ac:dyDescent="0.3">
      <c r="A37" s="2" t="s">
        <v>14</v>
      </c>
      <c r="B37" s="3" t="s">
        <v>13</v>
      </c>
      <c r="C37" s="3" t="s">
        <v>12</v>
      </c>
      <c r="D37" s="3" t="s">
        <v>10</v>
      </c>
      <c r="E37" s="3">
        <v>0.98</v>
      </c>
      <c r="F37" s="3">
        <v>0.94</v>
      </c>
      <c r="G37" s="3">
        <v>1</v>
      </c>
      <c r="H37" s="4">
        <f t="shared" si="0"/>
        <v>0.92119999999999991</v>
      </c>
      <c r="I37" s="4">
        <f t="shared" ref="I37" si="23">H36+H37</f>
        <v>0.92319999999999991</v>
      </c>
      <c r="J37" s="4">
        <f t="shared" si="1"/>
        <v>0.99783362218370886</v>
      </c>
    </row>
    <row r="39" spans="1:10" s="37" customFormat="1" ht="15.6" x14ac:dyDescent="0.3">
      <c r="A39" s="36" t="s">
        <v>16</v>
      </c>
    </row>
    <row r="40" spans="1:10" s="32" customFormat="1" x14ac:dyDescent="0.3">
      <c r="A40" s="33" t="s">
        <v>0</v>
      </c>
      <c r="B40" s="33" t="s">
        <v>1</v>
      </c>
      <c r="C40" s="34" t="s">
        <v>2</v>
      </c>
      <c r="D40" s="34" t="s">
        <v>3</v>
      </c>
      <c r="E40" s="34" t="s">
        <v>4</v>
      </c>
      <c r="F40" s="39" t="s">
        <v>45</v>
      </c>
      <c r="G40" s="34" t="s">
        <v>46</v>
      </c>
      <c r="H40" s="40" t="s">
        <v>47</v>
      </c>
      <c r="I40" s="34" t="s">
        <v>48</v>
      </c>
      <c r="J40" s="41" t="s">
        <v>49</v>
      </c>
    </row>
    <row r="41" spans="1:10" x14ac:dyDescent="0.3">
      <c r="A41" s="5" t="s">
        <v>5</v>
      </c>
      <c r="B41" s="5" t="s">
        <v>6</v>
      </c>
      <c r="C41" s="6" t="s">
        <v>7</v>
      </c>
      <c r="D41" s="6" t="s">
        <v>8</v>
      </c>
      <c r="E41" s="6" t="s">
        <v>9</v>
      </c>
      <c r="F41" s="8">
        <f t="shared" ref="F41:F64" si="24">H14</f>
        <v>1.7910000000000002E-2</v>
      </c>
      <c r="G41" s="8">
        <f t="shared" ref="G41:H56" si="25">I14</f>
        <v>1.8027600000000001E-2</v>
      </c>
      <c r="H41" s="7">
        <f t="shared" si="25"/>
        <v>0.99347666910736876</v>
      </c>
      <c r="I41" s="15">
        <v>0</v>
      </c>
      <c r="J41" s="15">
        <f>H41*I41+H42*I42</f>
        <v>0</v>
      </c>
    </row>
    <row r="42" spans="1:10" x14ac:dyDescent="0.3">
      <c r="A42" s="5" t="s">
        <v>5</v>
      </c>
      <c r="B42" s="5" t="s">
        <v>6</v>
      </c>
      <c r="C42" s="6" t="s">
        <v>7</v>
      </c>
      <c r="D42" s="6" t="s">
        <v>8</v>
      </c>
      <c r="E42" s="6" t="s">
        <v>10</v>
      </c>
      <c r="F42" s="8">
        <f t="shared" si="24"/>
        <v>1.1760000000000011E-4</v>
      </c>
      <c r="G42" s="8">
        <f t="shared" si="25"/>
        <v>1.8027600000000001E-2</v>
      </c>
      <c r="H42" s="7">
        <f t="shared" si="25"/>
        <v>6.5233308926313039E-3</v>
      </c>
      <c r="I42" s="15">
        <v>0</v>
      </c>
      <c r="J42" s="15"/>
    </row>
    <row r="43" spans="1:10" x14ac:dyDescent="0.3">
      <c r="A43" s="5" t="s">
        <v>5</v>
      </c>
      <c r="B43" s="5" t="s">
        <v>6</v>
      </c>
      <c r="C43" s="6" t="s">
        <v>7</v>
      </c>
      <c r="D43" s="6" t="s">
        <v>11</v>
      </c>
      <c r="E43" s="6" t="s">
        <v>9</v>
      </c>
      <c r="F43" s="8">
        <f t="shared" si="24"/>
        <v>9.0000000000000006E-5</v>
      </c>
      <c r="G43" s="8">
        <f t="shared" si="25"/>
        <v>5.8772400000000051E-2</v>
      </c>
      <c r="H43" s="7">
        <f t="shared" si="25"/>
        <v>1.5313310329338249E-3</v>
      </c>
      <c r="I43" s="15">
        <v>0</v>
      </c>
      <c r="J43" s="15">
        <f t="shared" ref="J43" si="26">H43*I43+H44*I44</f>
        <v>0</v>
      </c>
    </row>
    <row r="44" spans="1:10" x14ac:dyDescent="0.3">
      <c r="A44" s="5" t="s">
        <v>5</v>
      </c>
      <c r="B44" s="5" t="s">
        <v>6</v>
      </c>
      <c r="C44" s="6" t="s">
        <v>7</v>
      </c>
      <c r="D44" s="6" t="s">
        <v>11</v>
      </c>
      <c r="E44" s="6" t="s">
        <v>10</v>
      </c>
      <c r="F44" s="8">
        <f t="shared" si="24"/>
        <v>5.8682400000000051E-2</v>
      </c>
      <c r="G44" s="8">
        <f t="shared" si="25"/>
        <v>5.8772400000000051E-2</v>
      </c>
      <c r="H44" s="7">
        <f t="shared" si="25"/>
        <v>0.99846866896706621</v>
      </c>
      <c r="I44" s="15">
        <v>0</v>
      </c>
      <c r="J44" s="15"/>
    </row>
    <row r="45" spans="1:10" x14ac:dyDescent="0.3">
      <c r="A45" s="5" t="s">
        <v>5</v>
      </c>
      <c r="B45" s="5" t="s">
        <v>6</v>
      </c>
      <c r="C45" s="6" t="s">
        <v>7</v>
      </c>
      <c r="D45" s="6" t="s">
        <v>12</v>
      </c>
      <c r="E45" s="6" t="s">
        <v>9</v>
      </c>
      <c r="F45" s="8">
        <f t="shared" si="24"/>
        <v>0</v>
      </c>
      <c r="G45" s="8">
        <f t="shared" si="25"/>
        <v>0</v>
      </c>
      <c r="H45" s="24">
        <f t="shared" si="25"/>
        <v>0</v>
      </c>
      <c r="I45" s="15">
        <v>0</v>
      </c>
      <c r="J45" s="15">
        <f t="shared" ref="J45" si="27">H45*I45+H46*I46</f>
        <v>0</v>
      </c>
    </row>
    <row r="46" spans="1:10" x14ac:dyDescent="0.3">
      <c r="A46" s="5" t="s">
        <v>5</v>
      </c>
      <c r="B46" s="5" t="s">
        <v>6</v>
      </c>
      <c r="C46" s="6" t="s">
        <v>7</v>
      </c>
      <c r="D46" s="6" t="s">
        <v>12</v>
      </c>
      <c r="E46" s="6" t="s">
        <v>10</v>
      </c>
      <c r="F46" s="8">
        <f t="shared" si="24"/>
        <v>0</v>
      </c>
      <c r="G46" s="8">
        <f t="shared" si="25"/>
        <v>0</v>
      </c>
      <c r="H46" s="24">
        <f t="shared" si="25"/>
        <v>0</v>
      </c>
      <c r="I46" s="15">
        <v>0</v>
      </c>
      <c r="J46" s="15"/>
    </row>
    <row r="47" spans="1:10" x14ac:dyDescent="0.3">
      <c r="A47" s="2" t="s">
        <v>5</v>
      </c>
      <c r="B47" s="2" t="s">
        <v>6</v>
      </c>
      <c r="C47" s="3" t="s">
        <v>13</v>
      </c>
      <c r="D47" s="3" t="s">
        <v>8</v>
      </c>
      <c r="E47" s="3" t="s">
        <v>9</v>
      </c>
      <c r="F47" s="1">
        <f t="shared" si="24"/>
        <v>1.99E-3</v>
      </c>
      <c r="G47" s="1">
        <f t="shared" si="25"/>
        <v>3.8323999999999997E-3</v>
      </c>
      <c r="H47" s="4">
        <f t="shared" si="25"/>
        <v>0.51925686254044467</v>
      </c>
      <c r="I47" s="16">
        <v>0</v>
      </c>
      <c r="J47" s="16">
        <f t="shared" ref="J47" si="28">H47*I47+H48*I48</f>
        <v>0</v>
      </c>
    </row>
    <row r="48" spans="1:10" x14ac:dyDescent="0.3">
      <c r="A48" s="2" t="s">
        <v>5</v>
      </c>
      <c r="B48" s="2" t="s">
        <v>6</v>
      </c>
      <c r="C48" s="3" t="s">
        <v>13</v>
      </c>
      <c r="D48" s="3" t="s">
        <v>8</v>
      </c>
      <c r="E48" s="3" t="s">
        <v>10</v>
      </c>
      <c r="F48" s="1">
        <f t="shared" si="24"/>
        <v>1.8423999999999999E-3</v>
      </c>
      <c r="G48" s="1">
        <f t="shared" si="25"/>
        <v>3.8323999999999997E-3</v>
      </c>
      <c r="H48" s="4">
        <f t="shared" si="25"/>
        <v>0.48074313745955538</v>
      </c>
      <c r="I48" s="16">
        <v>0</v>
      </c>
      <c r="J48" s="16"/>
    </row>
    <row r="49" spans="1:10" x14ac:dyDescent="0.3">
      <c r="A49" s="2" t="s">
        <v>5</v>
      </c>
      <c r="B49" s="2" t="s">
        <v>6</v>
      </c>
      <c r="C49" s="3" t="s">
        <v>13</v>
      </c>
      <c r="D49" s="3" t="s">
        <v>11</v>
      </c>
      <c r="E49" s="3" t="s">
        <v>9</v>
      </c>
      <c r="F49" s="1">
        <f t="shared" si="24"/>
        <v>1.0000000000000001E-5</v>
      </c>
      <c r="G49" s="1">
        <f t="shared" si="25"/>
        <v>0.91936759999999984</v>
      </c>
      <c r="H49" s="4">
        <f t="shared" si="25"/>
        <v>1.087704200148015E-5</v>
      </c>
      <c r="I49" s="16">
        <v>0</v>
      </c>
      <c r="J49" s="16">
        <f t="shared" ref="J49" si="29">H49*I49+H50*I50</f>
        <v>0</v>
      </c>
    </row>
    <row r="50" spans="1:10" x14ac:dyDescent="0.3">
      <c r="A50" s="2" t="s">
        <v>5</v>
      </c>
      <c r="B50" s="2" t="s">
        <v>6</v>
      </c>
      <c r="C50" s="3" t="s">
        <v>13</v>
      </c>
      <c r="D50" s="3" t="s">
        <v>11</v>
      </c>
      <c r="E50" s="3" t="s">
        <v>10</v>
      </c>
      <c r="F50" s="1">
        <f t="shared" si="24"/>
        <v>0.91935759999999989</v>
      </c>
      <c r="G50" s="1">
        <f t="shared" si="25"/>
        <v>0.91936759999999984</v>
      </c>
      <c r="H50" s="4">
        <f t="shared" si="25"/>
        <v>0.99998912295799858</v>
      </c>
      <c r="I50" s="16">
        <v>0</v>
      </c>
      <c r="J50" s="16"/>
    </row>
    <row r="51" spans="1:10" x14ac:dyDescent="0.3">
      <c r="A51" s="2" t="s">
        <v>5</v>
      </c>
      <c r="B51" s="2" t="s">
        <v>6</v>
      </c>
      <c r="C51" s="3" t="s">
        <v>13</v>
      </c>
      <c r="D51" s="3" t="s">
        <v>12</v>
      </c>
      <c r="E51" s="3" t="s">
        <v>9</v>
      </c>
      <c r="F51" s="1">
        <f t="shared" si="24"/>
        <v>0</v>
      </c>
      <c r="G51" s="1">
        <f t="shared" si="25"/>
        <v>0</v>
      </c>
      <c r="H51" s="19">
        <f t="shared" si="25"/>
        <v>0</v>
      </c>
      <c r="I51" s="16">
        <v>0</v>
      </c>
      <c r="J51" s="16">
        <f t="shared" ref="J51" si="30">H51*I51+H52*I52</f>
        <v>0</v>
      </c>
    </row>
    <row r="52" spans="1:10" x14ac:dyDescent="0.3">
      <c r="A52" s="2" t="s">
        <v>5</v>
      </c>
      <c r="B52" s="2" t="s">
        <v>6</v>
      </c>
      <c r="C52" s="3" t="s">
        <v>13</v>
      </c>
      <c r="D52" s="3" t="s">
        <v>12</v>
      </c>
      <c r="E52" s="3" t="s">
        <v>10</v>
      </c>
      <c r="F52" s="1">
        <f t="shared" si="24"/>
        <v>0</v>
      </c>
      <c r="G52" s="1">
        <f t="shared" si="25"/>
        <v>0</v>
      </c>
      <c r="H52" s="19">
        <f t="shared" si="25"/>
        <v>0</v>
      </c>
      <c r="I52" s="16">
        <v>0</v>
      </c>
      <c r="J52" s="16"/>
    </row>
    <row r="53" spans="1:10" x14ac:dyDescent="0.3">
      <c r="A53" s="5" t="s">
        <v>5</v>
      </c>
      <c r="B53" s="5" t="s">
        <v>14</v>
      </c>
      <c r="C53" s="6" t="s">
        <v>7</v>
      </c>
      <c r="D53" s="6" t="s">
        <v>8</v>
      </c>
      <c r="E53" s="6" t="s">
        <v>9</v>
      </c>
      <c r="F53" s="8">
        <f t="shared" si="24"/>
        <v>0</v>
      </c>
      <c r="G53" s="8">
        <f t="shared" si="25"/>
        <v>0</v>
      </c>
      <c r="H53" s="24">
        <f t="shared" si="25"/>
        <v>0</v>
      </c>
      <c r="I53" s="15">
        <v>0</v>
      </c>
      <c r="J53" s="15">
        <f t="shared" ref="J53" si="31">H53*I53+H54*I54</f>
        <v>0</v>
      </c>
    </row>
    <row r="54" spans="1:10" x14ac:dyDescent="0.3">
      <c r="A54" s="5" t="s">
        <v>5</v>
      </c>
      <c r="B54" s="5" t="s">
        <v>14</v>
      </c>
      <c r="C54" s="6" t="s">
        <v>7</v>
      </c>
      <c r="D54" s="6" t="s">
        <v>8</v>
      </c>
      <c r="E54" s="6" t="s">
        <v>10</v>
      </c>
      <c r="F54" s="8">
        <f t="shared" si="24"/>
        <v>0</v>
      </c>
      <c r="G54" s="8">
        <f t="shared" si="25"/>
        <v>0</v>
      </c>
      <c r="H54" s="24">
        <f t="shared" si="25"/>
        <v>0</v>
      </c>
      <c r="I54" s="15">
        <v>0</v>
      </c>
      <c r="J54" s="15"/>
    </row>
    <row r="55" spans="1:10" x14ac:dyDescent="0.3">
      <c r="A55" s="5" t="s">
        <v>5</v>
      </c>
      <c r="B55" s="5" t="s">
        <v>14</v>
      </c>
      <c r="C55" s="6" t="s">
        <v>7</v>
      </c>
      <c r="D55" s="6" t="s">
        <v>11</v>
      </c>
      <c r="E55" s="6" t="s">
        <v>9</v>
      </c>
      <c r="F55" s="8">
        <f t="shared" si="24"/>
        <v>0</v>
      </c>
      <c r="G55" s="8">
        <f t="shared" si="25"/>
        <v>0</v>
      </c>
      <c r="H55" s="24">
        <f t="shared" si="25"/>
        <v>0</v>
      </c>
      <c r="I55" s="15">
        <v>0</v>
      </c>
      <c r="J55" s="15">
        <f t="shared" ref="J55" si="32">H55*I55+H56*I56</f>
        <v>0</v>
      </c>
    </row>
    <row r="56" spans="1:10" x14ac:dyDescent="0.3">
      <c r="A56" s="5" t="s">
        <v>5</v>
      </c>
      <c r="B56" s="5" t="s">
        <v>14</v>
      </c>
      <c r="C56" s="6" t="s">
        <v>7</v>
      </c>
      <c r="D56" s="6" t="s">
        <v>11</v>
      </c>
      <c r="E56" s="6" t="s">
        <v>10</v>
      </c>
      <c r="F56" s="8">
        <f t="shared" si="24"/>
        <v>0</v>
      </c>
      <c r="G56" s="8">
        <f t="shared" si="25"/>
        <v>0</v>
      </c>
      <c r="H56" s="24">
        <f t="shared" si="25"/>
        <v>0</v>
      </c>
      <c r="I56" s="15">
        <v>0</v>
      </c>
      <c r="J56" s="15"/>
    </row>
    <row r="57" spans="1:10" x14ac:dyDescent="0.3">
      <c r="A57" s="5" t="s">
        <v>5</v>
      </c>
      <c r="B57" s="5" t="s">
        <v>14</v>
      </c>
      <c r="C57" s="6" t="s">
        <v>7</v>
      </c>
      <c r="D57" s="6" t="s">
        <v>12</v>
      </c>
      <c r="E57" s="6" t="s">
        <v>9</v>
      </c>
      <c r="F57" s="8">
        <f t="shared" si="24"/>
        <v>1.8000000000000002E-2</v>
      </c>
      <c r="G57" s="8">
        <f t="shared" ref="G57:H64" si="33">I30</f>
        <v>7.6800000000000063E-2</v>
      </c>
      <c r="H57" s="7">
        <f t="shared" si="33"/>
        <v>0.23437499999999983</v>
      </c>
      <c r="I57" s="15">
        <v>0</v>
      </c>
      <c r="J57" s="15">
        <f t="shared" ref="J57" si="34">H57*I57+H58*I58</f>
        <v>0</v>
      </c>
    </row>
    <row r="58" spans="1:10" x14ac:dyDescent="0.3">
      <c r="A58" s="5" t="s">
        <v>5</v>
      </c>
      <c r="B58" s="5" t="s">
        <v>14</v>
      </c>
      <c r="C58" s="6" t="s">
        <v>7</v>
      </c>
      <c r="D58" s="6" t="s">
        <v>12</v>
      </c>
      <c r="E58" s="6" t="s">
        <v>10</v>
      </c>
      <c r="F58" s="8">
        <f t="shared" si="24"/>
        <v>5.8800000000000054E-2</v>
      </c>
      <c r="G58" s="8">
        <f t="shared" si="33"/>
        <v>7.6800000000000063E-2</v>
      </c>
      <c r="H58" s="7">
        <f t="shared" si="33"/>
        <v>0.76562500000000011</v>
      </c>
      <c r="I58" s="15">
        <v>0</v>
      </c>
      <c r="J58" s="15"/>
    </row>
    <row r="59" spans="1:10" x14ac:dyDescent="0.3">
      <c r="A59" s="2" t="s">
        <v>5</v>
      </c>
      <c r="B59" s="2" t="s">
        <v>14</v>
      </c>
      <c r="C59" s="3" t="s">
        <v>13</v>
      </c>
      <c r="D59" s="3" t="s">
        <v>8</v>
      </c>
      <c r="E59" s="3" t="s">
        <v>9</v>
      </c>
      <c r="F59" s="1">
        <f t="shared" si="24"/>
        <v>0</v>
      </c>
      <c r="G59" s="1">
        <f t="shared" si="33"/>
        <v>0</v>
      </c>
      <c r="H59" s="19">
        <f t="shared" si="33"/>
        <v>0</v>
      </c>
      <c r="I59" s="16">
        <v>0</v>
      </c>
      <c r="J59" s="16">
        <f t="shared" ref="J59" si="35">H59*I59+H60*I60</f>
        <v>0</v>
      </c>
    </row>
    <row r="60" spans="1:10" x14ac:dyDescent="0.3">
      <c r="A60" s="2" t="s">
        <v>5</v>
      </c>
      <c r="B60" s="2" t="s">
        <v>14</v>
      </c>
      <c r="C60" s="3" t="s">
        <v>13</v>
      </c>
      <c r="D60" s="3" t="s">
        <v>8</v>
      </c>
      <c r="E60" s="3" t="s">
        <v>10</v>
      </c>
      <c r="F60" s="1">
        <f t="shared" si="24"/>
        <v>0</v>
      </c>
      <c r="G60" s="1">
        <f t="shared" si="33"/>
        <v>0</v>
      </c>
      <c r="H60" s="19">
        <f t="shared" si="33"/>
        <v>0</v>
      </c>
      <c r="I60" s="16">
        <v>0</v>
      </c>
      <c r="J60" s="16"/>
    </row>
    <row r="61" spans="1:10" x14ac:dyDescent="0.3">
      <c r="A61" s="2" t="s">
        <v>5</v>
      </c>
      <c r="B61" s="2" t="s">
        <v>14</v>
      </c>
      <c r="C61" s="3" t="s">
        <v>13</v>
      </c>
      <c r="D61" s="3" t="s">
        <v>11</v>
      </c>
      <c r="E61" s="3" t="s">
        <v>9</v>
      </c>
      <c r="F61" s="1">
        <f t="shared" si="24"/>
        <v>0</v>
      </c>
      <c r="G61" s="1">
        <f t="shared" si="33"/>
        <v>0</v>
      </c>
      <c r="H61" s="19">
        <f t="shared" si="33"/>
        <v>0</v>
      </c>
      <c r="I61" s="16">
        <v>0</v>
      </c>
      <c r="J61" s="16">
        <f t="shared" ref="J61" si="36">H61*I61+H62*I62</f>
        <v>0</v>
      </c>
    </row>
    <row r="62" spans="1:10" x14ac:dyDescent="0.3">
      <c r="A62" s="2" t="s">
        <v>5</v>
      </c>
      <c r="B62" s="2" t="s">
        <v>14</v>
      </c>
      <c r="C62" s="3" t="s">
        <v>13</v>
      </c>
      <c r="D62" s="3" t="s">
        <v>11</v>
      </c>
      <c r="E62" s="3" t="s">
        <v>10</v>
      </c>
      <c r="F62" s="1">
        <f t="shared" si="24"/>
        <v>0</v>
      </c>
      <c r="G62" s="1">
        <f t="shared" si="33"/>
        <v>0</v>
      </c>
      <c r="H62" s="19">
        <f t="shared" si="33"/>
        <v>0</v>
      </c>
      <c r="I62" s="16">
        <v>0</v>
      </c>
      <c r="J62" s="16"/>
    </row>
    <row r="63" spans="1:10" x14ac:dyDescent="0.3">
      <c r="A63" s="2" t="s">
        <v>5</v>
      </c>
      <c r="B63" s="2" t="s">
        <v>14</v>
      </c>
      <c r="C63" s="3" t="s">
        <v>13</v>
      </c>
      <c r="D63" s="3" t="s">
        <v>12</v>
      </c>
      <c r="E63" s="3" t="s">
        <v>9</v>
      </c>
      <c r="F63" s="1">
        <f t="shared" si="24"/>
        <v>2E-3</v>
      </c>
      <c r="G63" s="1">
        <f t="shared" si="33"/>
        <v>0.92319999999999991</v>
      </c>
      <c r="H63" s="4">
        <f t="shared" si="33"/>
        <v>2.1663778162911615E-3</v>
      </c>
      <c r="I63" s="16">
        <v>0</v>
      </c>
      <c r="J63" s="16">
        <f t="shared" ref="J63" si="37">H63*I63+H64*I64</f>
        <v>0</v>
      </c>
    </row>
    <row r="64" spans="1:10" x14ac:dyDescent="0.3">
      <c r="A64" s="2" t="s">
        <v>5</v>
      </c>
      <c r="B64" s="2" t="s">
        <v>14</v>
      </c>
      <c r="C64" s="3" t="s">
        <v>13</v>
      </c>
      <c r="D64" s="3" t="s">
        <v>12</v>
      </c>
      <c r="E64" s="3" t="s">
        <v>10</v>
      </c>
      <c r="F64" s="1">
        <f t="shared" si="24"/>
        <v>0.92119999999999991</v>
      </c>
      <c r="G64" s="1">
        <f t="shared" si="33"/>
        <v>0.92319999999999991</v>
      </c>
      <c r="H64" s="4">
        <f t="shared" si="33"/>
        <v>0.99783362218370886</v>
      </c>
      <c r="I64" s="16">
        <v>0</v>
      </c>
      <c r="J64" s="16"/>
    </row>
    <row r="65" spans="1:10" x14ac:dyDescent="0.3">
      <c r="A65" s="5" t="s">
        <v>15</v>
      </c>
      <c r="B65" s="5" t="s">
        <v>6</v>
      </c>
      <c r="C65" s="6" t="s">
        <v>7</v>
      </c>
      <c r="D65" s="6" t="s">
        <v>8</v>
      </c>
      <c r="E65" s="6" t="s">
        <v>9</v>
      </c>
      <c r="F65" s="8">
        <f>H14</f>
        <v>1.7910000000000002E-2</v>
      </c>
      <c r="G65" s="8">
        <f>I14</f>
        <v>1.8027600000000001E-2</v>
      </c>
      <c r="H65" s="7">
        <f>J14</f>
        <v>0.99347666910736876</v>
      </c>
      <c r="I65" s="15">
        <v>-40000</v>
      </c>
      <c r="J65" s="15">
        <f t="shared" ref="J65" si="38">H65*I65+H66*I66</f>
        <v>-39739.066764294752</v>
      </c>
    </row>
    <row r="66" spans="1:10" x14ac:dyDescent="0.3">
      <c r="A66" s="5" t="s">
        <v>15</v>
      </c>
      <c r="B66" s="5" t="s">
        <v>6</v>
      </c>
      <c r="C66" s="6" t="s">
        <v>7</v>
      </c>
      <c r="D66" s="6" t="s">
        <v>8</v>
      </c>
      <c r="E66" s="6" t="s">
        <v>10</v>
      </c>
      <c r="F66" s="8">
        <f t="shared" ref="F66:H66" si="39">H15</f>
        <v>1.1760000000000011E-4</v>
      </c>
      <c r="G66" s="8">
        <f t="shared" si="39"/>
        <v>1.8027600000000001E-2</v>
      </c>
      <c r="H66" s="7">
        <f t="shared" si="39"/>
        <v>6.5233308926313039E-3</v>
      </c>
      <c r="I66" s="15">
        <v>0</v>
      </c>
      <c r="J66" s="15"/>
    </row>
    <row r="67" spans="1:10" x14ac:dyDescent="0.3">
      <c r="A67" s="5" t="s">
        <v>15</v>
      </c>
      <c r="B67" s="5" t="s">
        <v>6</v>
      </c>
      <c r="C67" s="6" t="s">
        <v>7</v>
      </c>
      <c r="D67" s="6" t="s">
        <v>11</v>
      </c>
      <c r="E67" s="6" t="s">
        <v>9</v>
      </c>
      <c r="F67" s="8">
        <f t="shared" ref="F67:H67" si="40">H16</f>
        <v>9.0000000000000006E-5</v>
      </c>
      <c r="G67" s="8">
        <f t="shared" si="40"/>
        <v>5.8772400000000051E-2</v>
      </c>
      <c r="H67" s="7">
        <f t="shared" si="40"/>
        <v>1.5313310329338249E-3</v>
      </c>
      <c r="I67" s="15">
        <v>-40000</v>
      </c>
      <c r="J67" s="15">
        <f t="shared" ref="J67" si="41">H67*I67+H68*I68</f>
        <v>-61.253241317352995</v>
      </c>
    </row>
    <row r="68" spans="1:10" x14ac:dyDescent="0.3">
      <c r="A68" s="5" t="s">
        <v>15</v>
      </c>
      <c r="B68" s="5" t="s">
        <v>6</v>
      </c>
      <c r="C68" s="6" t="s">
        <v>7</v>
      </c>
      <c r="D68" s="6" t="s">
        <v>11</v>
      </c>
      <c r="E68" s="6" t="s">
        <v>10</v>
      </c>
      <c r="F68" s="8">
        <f t="shared" ref="F68:H68" si="42">H17</f>
        <v>5.8682400000000051E-2</v>
      </c>
      <c r="G68" s="8">
        <f t="shared" si="42"/>
        <v>5.8772400000000051E-2</v>
      </c>
      <c r="H68" s="7">
        <f t="shared" si="42"/>
        <v>0.99846866896706621</v>
      </c>
      <c r="I68" s="15">
        <v>0</v>
      </c>
      <c r="J68" s="15"/>
    </row>
    <row r="69" spans="1:10" x14ac:dyDescent="0.3">
      <c r="A69" s="5" t="s">
        <v>15</v>
      </c>
      <c r="B69" s="5" t="s">
        <v>6</v>
      </c>
      <c r="C69" s="6" t="s">
        <v>7</v>
      </c>
      <c r="D69" s="6" t="s">
        <v>12</v>
      </c>
      <c r="E69" s="6" t="s">
        <v>9</v>
      </c>
      <c r="F69" s="8">
        <f t="shared" ref="F69:H69" si="43">H18</f>
        <v>0</v>
      </c>
      <c r="G69" s="8">
        <f t="shared" si="43"/>
        <v>0</v>
      </c>
      <c r="H69" s="24">
        <f t="shared" si="43"/>
        <v>0</v>
      </c>
      <c r="I69" s="15">
        <v>-40000</v>
      </c>
      <c r="J69" s="15">
        <f t="shared" ref="J69" si="44">H69*I69+H70*I70</f>
        <v>0</v>
      </c>
    </row>
    <row r="70" spans="1:10" x14ac:dyDescent="0.3">
      <c r="A70" s="5" t="s">
        <v>15</v>
      </c>
      <c r="B70" s="5" t="s">
        <v>6</v>
      </c>
      <c r="C70" s="6" t="s">
        <v>7</v>
      </c>
      <c r="D70" s="6" t="s">
        <v>12</v>
      </c>
      <c r="E70" s="6" t="s">
        <v>10</v>
      </c>
      <c r="F70" s="8">
        <f t="shared" ref="F70:H70" si="45">H19</f>
        <v>0</v>
      </c>
      <c r="G70" s="8">
        <f t="shared" si="45"/>
        <v>0</v>
      </c>
      <c r="H70" s="24">
        <f t="shared" si="45"/>
        <v>0</v>
      </c>
      <c r="I70" s="15">
        <v>0</v>
      </c>
      <c r="J70" s="15"/>
    </row>
    <row r="71" spans="1:10" x14ac:dyDescent="0.3">
      <c r="A71" s="2" t="s">
        <v>15</v>
      </c>
      <c r="B71" s="2" t="s">
        <v>6</v>
      </c>
      <c r="C71" s="3" t="s">
        <v>13</v>
      </c>
      <c r="D71" s="3" t="s">
        <v>8</v>
      </c>
      <c r="E71" s="3" t="s">
        <v>9</v>
      </c>
      <c r="F71" s="1">
        <f t="shared" ref="F71:H71" si="46">H20</f>
        <v>1.99E-3</v>
      </c>
      <c r="G71" s="1">
        <f t="shared" si="46"/>
        <v>3.8323999999999997E-3</v>
      </c>
      <c r="H71" s="4">
        <f t="shared" si="46"/>
        <v>0.51925686254044467</v>
      </c>
      <c r="I71" s="16">
        <v>-40000</v>
      </c>
      <c r="J71" s="16">
        <f t="shared" ref="J71" si="47">H71*I71+H72*I72</f>
        <v>-20770.274501617787</v>
      </c>
    </row>
    <row r="72" spans="1:10" x14ac:dyDescent="0.3">
      <c r="A72" s="2" t="s">
        <v>15</v>
      </c>
      <c r="B72" s="2" t="s">
        <v>6</v>
      </c>
      <c r="C72" s="3" t="s">
        <v>13</v>
      </c>
      <c r="D72" s="3" t="s">
        <v>8</v>
      </c>
      <c r="E72" s="3" t="s">
        <v>10</v>
      </c>
      <c r="F72" s="1">
        <f t="shared" ref="F72:H72" si="48">H21</f>
        <v>1.8423999999999999E-3</v>
      </c>
      <c r="G72" s="1">
        <f t="shared" si="48"/>
        <v>3.8323999999999997E-3</v>
      </c>
      <c r="H72" s="4">
        <f t="shared" si="48"/>
        <v>0.48074313745955538</v>
      </c>
      <c r="I72" s="16">
        <v>0</v>
      </c>
      <c r="J72" s="16"/>
    </row>
    <row r="73" spans="1:10" x14ac:dyDescent="0.3">
      <c r="A73" s="2" t="s">
        <v>15</v>
      </c>
      <c r="B73" s="2" t="s">
        <v>6</v>
      </c>
      <c r="C73" s="3" t="s">
        <v>13</v>
      </c>
      <c r="D73" s="3" t="s">
        <v>11</v>
      </c>
      <c r="E73" s="3" t="s">
        <v>9</v>
      </c>
      <c r="F73" s="1">
        <f t="shared" ref="F73:H73" si="49">H22</f>
        <v>1.0000000000000001E-5</v>
      </c>
      <c r="G73" s="1">
        <f t="shared" si="49"/>
        <v>0.91936759999999984</v>
      </c>
      <c r="H73" s="4">
        <f t="shared" si="49"/>
        <v>1.087704200148015E-5</v>
      </c>
      <c r="I73" s="16">
        <v>-40000</v>
      </c>
      <c r="J73" s="16">
        <f t="shared" ref="J73" si="50">H73*I73+H74*I74</f>
        <v>-0.435081680059206</v>
      </c>
    </row>
    <row r="74" spans="1:10" x14ac:dyDescent="0.3">
      <c r="A74" s="2" t="s">
        <v>15</v>
      </c>
      <c r="B74" s="2" t="s">
        <v>6</v>
      </c>
      <c r="C74" s="3" t="s">
        <v>13</v>
      </c>
      <c r="D74" s="3" t="s">
        <v>11</v>
      </c>
      <c r="E74" s="3" t="s">
        <v>10</v>
      </c>
      <c r="F74" s="1">
        <f t="shared" ref="F74:H74" si="51">H23</f>
        <v>0.91935759999999989</v>
      </c>
      <c r="G74" s="1">
        <f t="shared" si="51"/>
        <v>0.91936759999999984</v>
      </c>
      <c r="H74" s="4">
        <f t="shared" si="51"/>
        <v>0.99998912295799858</v>
      </c>
      <c r="I74" s="16">
        <v>0</v>
      </c>
      <c r="J74" s="16"/>
    </row>
    <row r="75" spans="1:10" x14ac:dyDescent="0.3">
      <c r="A75" s="2" t="s">
        <v>15</v>
      </c>
      <c r="B75" s="2" t="s">
        <v>6</v>
      </c>
      <c r="C75" s="3" t="s">
        <v>13</v>
      </c>
      <c r="D75" s="3" t="s">
        <v>12</v>
      </c>
      <c r="E75" s="3" t="s">
        <v>9</v>
      </c>
      <c r="F75" s="1">
        <f t="shared" ref="F75:H75" si="52">H24</f>
        <v>0</v>
      </c>
      <c r="G75" s="1">
        <f t="shared" si="52"/>
        <v>0</v>
      </c>
      <c r="H75" s="19">
        <f t="shared" si="52"/>
        <v>0</v>
      </c>
      <c r="I75" s="16">
        <v>-40000</v>
      </c>
      <c r="J75" s="16">
        <f t="shared" ref="J75" si="53">H75*I75+H76*I76</f>
        <v>0</v>
      </c>
    </row>
    <row r="76" spans="1:10" x14ac:dyDescent="0.3">
      <c r="A76" s="2" t="s">
        <v>15</v>
      </c>
      <c r="B76" s="2" t="s">
        <v>6</v>
      </c>
      <c r="C76" s="3" t="s">
        <v>13</v>
      </c>
      <c r="D76" s="3" t="s">
        <v>12</v>
      </c>
      <c r="E76" s="3" t="s">
        <v>10</v>
      </c>
      <c r="F76" s="1">
        <f t="shared" ref="F76:H76" si="54">H25</f>
        <v>0</v>
      </c>
      <c r="G76" s="1">
        <f t="shared" si="54"/>
        <v>0</v>
      </c>
      <c r="H76" s="19">
        <f t="shared" si="54"/>
        <v>0</v>
      </c>
      <c r="I76" s="16">
        <v>0</v>
      </c>
      <c r="J76" s="16"/>
    </row>
    <row r="77" spans="1:10" x14ac:dyDescent="0.3">
      <c r="A77" s="5" t="s">
        <v>15</v>
      </c>
      <c r="B77" s="5" t="s">
        <v>14</v>
      </c>
      <c r="C77" s="6" t="s">
        <v>7</v>
      </c>
      <c r="D77" s="6" t="s">
        <v>8</v>
      </c>
      <c r="E77" s="6" t="s">
        <v>9</v>
      </c>
      <c r="F77" s="8">
        <f t="shared" ref="F77:H77" si="55">H26</f>
        <v>0</v>
      </c>
      <c r="G77" s="8">
        <f t="shared" si="55"/>
        <v>0</v>
      </c>
      <c r="H77" s="24">
        <f t="shared" si="55"/>
        <v>0</v>
      </c>
      <c r="I77" s="15">
        <v>-40000</v>
      </c>
      <c r="J77" s="15">
        <f t="shared" ref="J77" si="56">H77*I77+H78*I78</f>
        <v>0</v>
      </c>
    </row>
    <row r="78" spans="1:10" x14ac:dyDescent="0.3">
      <c r="A78" s="5" t="s">
        <v>15</v>
      </c>
      <c r="B78" s="5" t="s">
        <v>14</v>
      </c>
      <c r="C78" s="6" t="s">
        <v>7</v>
      </c>
      <c r="D78" s="6" t="s">
        <v>8</v>
      </c>
      <c r="E78" s="6" t="s">
        <v>10</v>
      </c>
      <c r="F78" s="8">
        <f t="shared" ref="F78:H78" si="57">H27</f>
        <v>0</v>
      </c>
      <c r="G78" s="8">
        <f t="shared" si="57"/>
        <v>0</v>
      </c>
      <c r="H78" s="24">
        <f t="shared" si="57"/>
        <v>0</v>
      </c>
      <c r="I78" s="15">
        <v>0</v>
      </c>
      <c r="J78" s="15"/>
    </row>
    <row r="79" spans="1:10" x14ac:dyDescent="0.3">
      <c r="A79" s="5" t="s">
        <v>15</v>
      </c>
      <c r="B79" s="5" t="s">
        <v>14</v>
      </c>
      <c r="C79" s="6" t="s">
        <v>7</v>
      </c>
      <c r="D79" s="6" t="s">
        <v>11</v>
      </c>
      <c r="E79" s="6" t="s">
        <v>9</v>
      </c>
      <c r="F79" s="8">
        <f t="shared" ref="F79:H79" si="58">H28</f>
        <v>0</v>
      </c>
      <c r="G79" s="8">
        <f t="shared" si="58"/>
        <v>0</v>
      </c>
      <c r="H79" s="24">
        <f t="shared" si="58"/>
        <v>0</v>
      </c>
      <c r="I79" s="15">
        <v>-40000</v>
      </c>
      <c r="J79" s="15">
        <f t="shared" ref="J79" si="59">H79*I79+H80*I80</f>
        <v>0</v>
      </c>
    </row>
    <row r="80" spans="1:10" x14ac:dyDescent="0.3">
      <c r="A80" s="5" t="s">
        <v>15</v>
      </c>
      <c r="B80" s="5" t="s">
        <v>14</v>
      </c>
      <c r="C80" s="6" t="s">
        <v>7</v>
      </c>
      <c r="D80" s="6" t="s">
        <v>11</v>
      </c>
      <c r="E80" s="6" t="s">
        <v>10</v>
      </c>
      <c r="F80" s="8">
        <f t="shared" ref="F80:H80" si="60">H29</f>
        <v>0</v>
      </c>
      <c r="G80" s="8">
        <f t="shared" si="60"/>
        <v>0</v>
      </c>
      <c r="H80" s="24">
        <f t="shared" si="60"/>
        <v>0</v>
      </c>
      <c r="I80" s="15">
        <v>0</v>
      </c>
      <c r="J80" s="15"/>
    </row>
    <row r="81" spans="1:10" x14ac:dyDescent="0.3">
      <c r="A81" s="5" t="s">
        <v>15</v>
      </c>
      <c r="B81" s="5" t="s">
        <v>14</v>
      </c>
      <c r="C81" s="6" t="s">
        <v>7</v>
      </c>
      <c r="D81" s="6" t="s">
        <v>12</v>
      </c>
      <c r="E81" s="6" t="s">
        <v>9</v>
      </c>
      <c r="F81" s="8">
        <f t="shared" ref="F81:H81" si="61">H30</f>
        <v>1.8000000000000002E-2</v>
      </c>
      <c r="G81" s="8">
        <f t="shared" si="61"/>
        <v>7.6800000000000063E-2</v>
      </c>
      <c r="H81" s="7">
        <f t="shared" si="61"/>
        <v>0.23437499999999983</v>
      </c>
      <c r="I81" s="15">
        <v>-40000</v>
      </c>
      <c r="J81" s="15">
        <f t="shared" ref="J81" si="62">H81*I81+H82*I82</f>
        <v>-9374.9999999999927</v>
      </c>
    </row>
    <row r="82" spans="1:10" x14ac:dyDescent="0.3">
      <c r="A82" s="5" t="s">
        <v>15</v>
      </c>
      <c r="B82" s="5" t="s">
        <v>14</v>
      </c>
      <c r="C82" s="6" t="s">
        <v>7</v>
      </c>
      <c r="D82" s="6" t="s">
        <v>12</v>
      </c>
      <c r="E82" s="6" t="s">
        <v>10</v>
      </c>
      <c r="F82" s="8">
        <f t="shared" ref="F82:H82" si="63">H31</f>
        <v>5.8800000000000054E-2</v>
      </c>
      <c r="G82" s="8">
        <f t="shared" si="63"/>
        <v>7.6800000000000063E-2</v>
      </c>
      <c r="H82" s="7">
        <f t="shared" si="63"/>
        <v>0.76562500000000011</v>
      </c>
      <c r="I82" s="15">
        <v>0</v>
      </c>
      <c r="J82" s="15"/>
    </row>
    <row r="83" spans="1:10" x14ac:dyDescent="0.3">
      <c r="A83" s="2" t="s">
        <v>15</v>
      </c>
      <c r="B83" s="2" t="s">
        <v>14</v>
      </c>
      <c r="C83" s="3" t="s">
        <v>13</v>
      </c>
      <c r="D83" s="3" t="s">
        <v>8</v>
      </c>
      <c r="E83" s="3" t="s">
        <v>9</v>
      </c>
      <c r="F83" s="1">
        <f t="shared" ref="F83:H83" si="64">H32</f>
        <v>0</v>
      </c>
      <c r="G83" s="1">
        <f t="shared" si="64"/>
        <v>0</v>
      </c>
      <c r="H83" s="19">
        <f t="shared" si="64"/>
        <v>0</v>
      </c>
      <c r="I83" s="16">
        <v>-40000</v>
      </c>
      <c r="J83" s="16">
        <f t="shared" ref="J83" si="65">H83*I83+H84*I84</f>
        <v>0</v>
      </c>
    </row>
    <row r="84" spans="1:10" x14ac:dyDescent="0.3">
      <c r="A84" s="2" t="s">
        <v>15</v>
      </c>
      <c r="B84" s="2" t="s">
        <v>14</v>
      </c>
      <c r="C84" s="3" t="s">
        <v>13</v>
      </c>
      <c r="D84" s="3" t="s">
        <v>8</v>
      </c>
      <c r="E84" s="3" t="s">
        <v>10</v>
      </c>
      <c r="F84" s="1">
        <f t="shared" ref="F84:H84" si="66">H33</f>
        <v>0</v>
      </c>
      <c r="G84" s="1">
        <f t="shared" si="66"/>
        <v>0</v>
      </c>
      <c r="H84" s="19">
        <f t="shared" si="66"/>
        <v>0</v>
      </c>
      <c r="I84" s="16">
        <v>0</v>
      </c>
      <c r="J84" s="16"/>
    </row>
    <row r="85" spans="1:10" x14ac:dyDescent="0.3">
      <c r="A85" s="2" t="s">
        <v>15</v>
      </c>
      <c r="B85" s="2" t="s">
        <v>14</v>
      </c>
      <c r="C85" s="3" t="s">
        <v>13</v>
      </c>
      <c r="D85" s="3" t="s">
        <v>11</v>
      </c>
      <c r="E85" s="3" t="s">
        <v>9</v>
      </c>
      <c r="F85" s="1">
        <f t="shared" ref="F85:H85" si="67">H34</f>
        <v>0</v>
      </c>
      <c r="G85" s="1">
        <f t="shared" si="67"/>
        <v>0</v>
      </c>
      <c r="H85" s="19">
        <f t="shared" si="67"/>
        <v>0</v>
      </c>
      <c r="I85" s="16">
        <v>-40000</v>
      </c>
      <c r="J85" s="16">
        <f t="shared" ref="J85" si="68">H85*I85+H86*I86</f>
        <v>0</v>
      </c>
    </row>
    <row r="86" spans="1:10" x14ac:dyDescent="0.3">
      <c r="A86" s="2" t="s">
        <v>15</v>
      </c>
      <c r="B86" s="2" t="s">
        <v>14</v>
      </c>
      <c r="C86" s="3" t="s">
        <v>13</v>
      </c>
      <c r="D86" s="3" t="s">
        <v>11</v>
      </c>
      <c r="E86" s="3" t="s">
        <v>10</v>
      </c>
      <c r="F86" s="1">
        <f t="shared" ref="F86:H86" si="69">H35</f>
        <v>0</v>
      </c>
      <c r="G86" s="1">
        <f t="shared" si="69"/>
        <v>0</v>
      </c>
      <c r="H86" s="19">
        <f t="shared" si="69"/>
        <v>0</v>
      </c>
      <c r="I86" s="16">
        <v>0</v>
      </c>
      <c r="J86" s="16"/>
    </row>
    <row r="87" spans="1:10" x14ac:dyDescent="0.3">
      <c r="A87" s="2" t="s">
        <v>15</v>
      </c>
      <c r="B87" s="2" t="s">
        <v>14</v>
      </c>
      <c r="C87" s="3" t="s">
        <v>13</v>
      </c>
      <c r="D87" s="3" t="s">
        <v>12</v>
      </c>
      <c r="E87" s="3" t="s">
        <v>9</v>
      </c>
      <c r="F87" s="1">
        <f t="shared" ref="F87:H87" si="70">H36</f>
        <v>2E-3</v>
      </c>
      <c r="G87" s="1">
        <f t="shared" si="70"/>
        <v>0.92319999999999991</v>
      </c>
      <c r="H87" s="4">
        <f t="shared" si="70"/>
        <v>2.1663778162911615E-3</v>
      </c>
      <c r="I87" s="16">
        <v>-40000</v>
      </c>
      <c r="J87" s="16">
        <f t="shared" ref="J87" si="71">H87*I87+H88*I88</f>
        <v>-86.655112651646462</v>
      </c>
    </row>
    <row r="88" spans="1:10" x14ac:dyDescent="0.3">
      <c r="A88" s="2" t="s">
        <v>15</v>
      </c>
      <c r="B88" s="2" t="s">
        <v>14</v>
      </c>
      <c r="C88" s="3" t="s">
        <v>13</v>
      </c>
      <c r="D88" s="3" t="s">
        <v>12</v>
      </c>
      <c r="E88" s="3" t="s">
        <v>10</v>
      </c>
      <c r="F88" s="1">
        <f t="shared" ref="F88:H88" si="72">H37</f>
        <v>0.92119999999999991</v>
      </c>
      <c r="G88" s="1">
        <f t="shared" si="72"/>
        <v>0.92319999999999991</v>
      </c>
      <c r="H88" s="4">
        <f t="shared" si="72"/>
        <v>0.99783362218370886</v>
      </c>
      <c r="I88" s="16">
        <v>0</v>
      </c>
      <c r="J88" s="16"/>
    </row>
    <row r="90" spans="1:10" s="37" customFormat="1" ht="15.6" x14ac:dyDescent="0.3">
      <c r="A90" s="36" t="s">
        <v>17</v>
      </c>
    </row>
    <row r="91" spans="1:10" s="32" customFormat="1" x14ac:dyDescent="0.3">
      <c r="A91" s="33" t="s">
        <v>0</v>
      </c>
      <c r="B91" s="33" t="s">
        <v>1</v>
      </c>
      <c r="C91" s="34" t="s">
        <v>2</v>
      </c>
      <c r="D91" s="34" t="s">
        <v>3</v>
      </c>
      <c r="E91" s="34" t="s">
        <v>46</v>
      </c>
      <c r="F91" s="42" t="s">
        <v>49</v>
      </c>
    </row>
    <row r="92" spans="1:10" x14ac:dyDescent="0.3">
      <c r="A92" s="22" t="s">
        <v>5</v>
      </c>
      <c r="B92" s="22" t="s">
        <v>6</v>
      </c>
      <c r="C92" s="23" t="s">
        <v>7</v>
      </c>
      <c r="D92" s="23" t="s">
        <v>8</v>
      </c>
      <c r="E92" s="24">
        <v>1.8027600000000001E-2</v>
      </c>
      <c r="F92" s="25">
        <v>0</v>
      </c>
    </row>
    <row r="93" spans="1:10" x14ac:dyDescent="0.3">
      <c r="A93" s="22" t="s">
        <v>5</v>
      </c>
      <c r="B93" s="22" t="s">
        <v>6</v>
      </c>
      <c r="C93" s="23" t="s">
        <v>7</v>
      </c>
      <c r="D93" s="23" t="s">
        <v>11</v>
      </c>
      <c r="E93" s="24">
        <v>5.8772400000000051E-2</v>
      </c>
      <c r="F93" s="25">
        <v>0</v>
      </c>
    </row>
    <row r="94" spans="1:10" x14ac:dyDescent="0.3">
      <c r="A94" s="22" t="s">
        <v>5</v>
      </c>
      <c r="B94" s="22" t="s">
        <v>6</v>
      </c>
      <c r="C94" s="23" t="s">
        <v>7</v>
      </c>
      <c r="D94" s="23" t="s">
        <v>12</v>
      </c>
      <c r="E94" s="24">
        <v>0</v>
      </c>
      <c r="F94" s="25">
        <v>0</v>
      </c>
    </row>
    <row r="95" spans="1:10" x14ac:dyDescent="0.3">
      <c r="A95" s="20" t="s">
        <v>5</v>
      </c>
      <c r="B95" s="20" t="s">
        <v>6</v>
      </c>
      <c r="C95" s="21" t="s">
        <v>13</v>
      </c>
      <c r="D95" s="21" t="s">
        <v>8</v>
      </c>
      <c r="E95" s="19">
        <v>3.8323999999999997E-3</v>
      </c>
      <c r="F95" s="26">
        <v>0</v>
      </c>
    </row>
    <row r="96" spans="1:10" x14ac:dyDescent="0.3">
      <c r="A96" s="20" t="s">
        <v>5</v>
      </c>
      <c r="B96" s="20" t="s">
        <v>6</v>
      </c>
      <c r="C96" s="21" t="s">
        <v>13</v>
      </c>
      <c r="D96" s="21" t="s">
        <v>11</v>
      </c>
      <c r="E96" s="19">
        <v>0.91936759999999984</v>
      </c>
      <c r="F96" s="26">
        <v>0</v>
      </c>
    </row>
    <row r="97" spans="1:6" x14ac:dyDescent="0.3">
      <c r="A97" s="20" t="s">
        <v>5</v>
      </c>
      <c r="B97" s="20" t="s">
        <v>6</v>
      </c>
      <c r="C97" s="21" t="s">
        <v>13</v>
      </c>
      <c r="D97" s="21" t="s">
        <v>12</v>
      </c>
      <c r="E97" s="19">
        <v>0</v>
      </c>
      <c r="F97" s="26">
        <v>0</v>
      </c>
    </row>
    <row r="98" spans="1:6" x14ac:dyDescent="0.3">
      <c r="A98" s="22" t="s">
        <v>5</v>
      </c>
      <c r="B98" s="22" t="s">
        <v>14</v>
      </c>
      <c r="C98" s="23" t="s">
        <v>7</v>
      </c>
      <c r="D98" s="23" t="s">
        <v>8</v>
      </c>
      <c r="E98" s="24">
        <v>0</v>
      </c>
      <c r="F98" s="25">
        <v>0</v>
      </c>
    </row>
    <row r="99" spans="1:6" x14ac:dyDescent="0.3">
      <c r="A99" s="22" t="s">
        <v>5</v>
      </c>
      <c r="B99" s="22" t="s">
        <v>14</v>
      </c>
      <c r="C99" s="23" t="s">
        <v>7</v>
      </c>
      <c r="D99" s="23" t="s">
        <v>11</v>
      </c>
      <c r="E99" s="24">
        <v>0</v>
      </c>
      <c r="F99" s="25">
        <v>0</v>
      </c>
    </row>
    <row r="100" spans="1:6" x14ac:dyDescent="0.3">
      <c r="A100" s="22" t="s">
        <v>5</v>
      </c>
      <c r="B100" s="22" t="s">
        <v>14</v>
      </c>
      <c r="C100" s="23" t="s">
        <v>7</v>
      </c>
      <c r="D100" s="23" t="s">
        <v>12</v>
      </c>
      <c r="E100" s="24">
        <v>7.6800000000000063E-2</v>
      </c>
      <c r="F100" s="25">
        <v>0</v>
      </c>
    </row>
    <row r="101" spans="1:6" x14ac:dyDescent="0.3">
      <c r="A101" s="20" t="s">
        <v>5</v>
      </c>
      <c r="B101" s="20" t="s">
        <v>14</v>
      </c>
      <c r="C101" s="21" t="s">
        <v>13</v>
      </c>
      <c r="D101" s="21" t="s">
        <v>8</v>
      </c>
      <c r="E101" s="19">
        <v>0</v>
      </c>
      <c r="F101" s="26">
        <v>0</v>
      </c>
    </row>
    <row r="102" spans="1:6" x14ac:dyDescent="0.3">
      <c r="A102" s="20" t="s">
        <v>5</v>
      </c>
      <c r="B102" s="20" t="s">
        <v>14</v>
      </c>
      <c r="C102" s="21" t="s">
        <v>13</v>
      </c>
      <c r="D102" s="21" t="s">
        <v>11</v>
      </c>
      <c r="E102" s="19">
        <v>0</v>
      </c>
      <c r="F102" s="26">
        <v>0</v>
      </c>
    </row>
    <row r="103" spans="1:6" x14ac:dyDescent="0.3">
      <c r="A103" s="20" t="s">
        <v>5</v>
      </c>
      <c r="B103" s="20" t="s">
        <v>14</v>
      </c>
      <c r="C103" s="21" t="s">
        <v>13</v>
      </c>
      <c r="D103" s="21" t="s">
        <v>12</v>
      </c>
      <c r="E103" s="19">
        <v>0.92319999999999991</v>
      </c>
      <c r="F103" s="26">
        <v>0</v>
      </c>
    </row>
    <row r="104" spans="1:6" x14ac:dyDescent="0.3">
      <c r="A104" s="22" t="s">
        <v>15</v>
      </c>
      <c r="B104" s="22" t="s">
        <v>6</v>
      </c>
      <c r="C104" s="23" t="s">
        <v>7</v>
      </c>
      <c r="D104" s="23" t="s">
        <v>8</v>
      </c>
      <c r="E104" s="24">
        <v>1.8027600000000001E-2</v>
      </c>
      <c r="F104" s="25">
        <v>-39739.066764294752</v>
      </c>
    </row>
    <row r="105" spans="1:6" x14ac:dyDescent="0.3">
      <c r="A105" s="22" t="s">
        <v>15</v>
      </c>
      <c r="B105" s="22" t="s">
        <v>6</v>
      </c>
      <c r="C105" s="23" t="s">
        <v>7</v>
      </c>
      <c r="D105" s="23" t="s">
        <v>11</v>
      </c>
      <c r="E105" s="24">
        <v>5.8772400000000051E-2</v>
      </c>
      <c r="F105" s="25">
        <v>-61.253241317352995</v>
      </c>
    </row>
    <row r="106" spans="1:6" x14ac:dyDescent="0.3">
      <c r="A106" s="22" t="s">
        <v>15</v>
      </c>
      <c r="B106" s="22" t="s">
        <v>6</v>
      </c>
      <c r="C106" s="23" t="s">
        <v>7</v>
      </c>
      <c r="D106" s="23" t="s">
        <v>12</v>
      </c>
      <c r="E106" s="24">
        <v>0</v>
      </c>
      <c r="F106" s="25">
        <v>0</v>
      </c>
    </row>
    <row r="107" spans="1:6" x14ac:dyDescent="0.3">
      <c r="A107" s="20" t="s">
        <v>15</v>
      </c>
      <c r="B107" s="20" t="s">
        <v>6</v>
      </c>
      <c r="C107" s="21" t="s">
        <v>13</v>
      </c>
      <c r="D107" s="21" t="s">
        <v>8</v>
      </c>
      <c r="E107" s="19">
        <v>3.8323999999999997E-3</v>
      </c>
      <c r="F107" s="26">
        <v>-20770.274501617787</v>
      </c>
    </row>
    <row r="108" spans="1:6" x14ac:dyDescent="0.3">
      <c r="A108" s="20" t="s">
        <v>15</v>
      </c>
      <c r="B108" s="20" t="s">
        <v>6</v>
      </c>
      <c r="C108" s="21" t="s">
        <v>13</v>
      </c>
      <c r="D108" s="21" t="s">
        <v>11</v>
      </c>
      <c r="E108" s="19">
        <v>0.91936759999999984</v>
      </c>
      <c r="F108" s="26">
        <v>-0.435081680059206</v>
      </c>
    </row>
    <row r="109" spans="1:6" x14ac:dyDescent="0.3">
      <c r="A109" s="20" t="s">
        <v>15</v>
      </c>
      <c r="B109" s="20" t="s">
        <v>6</v>
      </c>
      <c r="C109" s="21" t="s">
        <v>13</v>
      </c>
      <c r="D109" s="21" t="s">
        <v>12</v>
      </c>
      <c r="E109" s="19">
        <v>0</v>
      </c>
      <c r="F109" s="26">
        <v>0</v>
      </c>
    </row>
    <row r="110" spans="1:6" x14ac:dyDescent="0.3">
      <c r="A110" s="22" t="s">
        <v>15</v>
      </c>
      <c r="B110" s="22" t="s">
        <v>14</v>
      </c>
      <c r="C110" s="23" t="s">
        <v>7</v>
      </c>
      <c r="D110" s="23" t="s">
        <v>8</v>
      </c>
      <c r="E110" s="24">
        <v>0</v>
      </c>
      <c r="F110" s="25">
        <v>0</v>
      </c>
    </row>
    <row r="111" spans="1:6" x14ac:dyDescent="0.3">
      <c r="A111" s="22" t="s">
        <v>15</v>
      </c>
      <c r="B111" s="22" t="s">
        <v>14</v>
      </c>
      <c r="C111" s="23" t="s">
        <v>7</v>
      </c>
      <c r="D111" s="23" t="s">
        <v>11</v>
      </c>
      <c r="E111" s="24">
        <v>0</v>
      </c>
      <c r="F111" s="25">
        <v>0</v>
      </c>
    </row>
    <row r="112" spans="1:6" x14ac:dyDescent="0.3">
      <c r="A112" s="22" t="s">
        <v>15</v>
      </c>
      <c r="B112" s="22" t="s">
        <v>14</v>
      </c>
      <c r="C112" s="23" t="s">
        <v>7</v>
      </c>
      <c r="D112" s="23" t="s">
        <v>12</v>
      </c>
      <c r="E112" s="24">
        <v>7.6800000000000063E-2</v>
      </c>
      <c r="F112" s="25">
        <v>-9374.9999999999927</v>
      </c>
    </row>
    <row r="113" spans="1:8" x14ac:dyDescent="0.3">
      <c r="A113" s="20" t="s">
        <v>15</v>
      </c>
      <c r="B113" s="20" t="s">
        <v>14</v>
      </c>
      <c r="C113" s="21" t="s">
        <v>13</v>
      </c>
      <c r="D113" s="21" t="s">
        <v>8</v>
      </c>
      <c r="E113" s="19">
        <v>0</v>
      </c>
      <c r="F113" s="26">
        <v>0</v>
      </c>
    </row>
    <row r="114" spans="1:8" x14ac:dyDescent="0.3">
      <c r="A114" s="20" t="s">
        <v>15</v>
      </c>
      <c r="B114" s="20" t="s">
        <v>14</v>
      </c>
      <c r="C114" s="21" t="s">
        <v>13</v>
      </c>
      <c r="D114" s="21" t="s">
        <v>11</v>
      </c>
      <c r="E114" s="19">
        <v>0</v>
      </c>
      <c r="F114" s="26">
        <v>0</v>
      </c>
    </row>
    <row r="115" spans="1:8" x14ac:dyDescent="0.3">
      <c r="A115" s="20" t="s">
        <v>15</v>
      </c>
      <c r="B115" s="20" t="s">
        <v>14</v>
      </c>
      <c r="C115" s="21" t="s">
        <v>13</v>
      </c>
      <c r="D115" s="21" t="s">
        <v>12</v>
      </c>
      <c r="E115" s="19">
        <v>0.92319999999999991</v>
      </c>
      <c r="F115" s="26">
        <v>-86.655112651646462</v>
      </c>
    </row>
    <row r="117" spans="1:8" s="37" customFormat="1" ht="15.6" x14ac:dyDescent="0.3">
      <c r="A117" s="36" t="s">
        <v>25</v>
      </c>
    </row>
    <row r="118" spans="1:8" s="32" customFormat="1" x14ac:dyDescent="0.3">
      <c r="A118" s="33" t="s">
        <v>0</v>
      </c>
      <c r="B118" s="33" t="s">
        <v>1</v>
      </c>
      <c r="C118" s="34" t="s">
        <v>2</v>
      </c>
      <c r="D118" s="34" t="s">
        <v>3</v>
      </c>
      <c r="E118" s="34" t="s">
        <v>46</v>
      </c>
      <c r="F118" s="41" t="s">
        <v>49</v>
      </c>
      <c r="G118" s="41" t="s">
        <v>50</v>
      </c>
      <c r="H118" s="41" t="s">
        <v>49</v>
      </c>
    </row>
    <row r="119" spans="1:8" x14ac:dyDescent="0.3">
      <c r="A119" s="12" t="s">
        <v>5</v>
      </c>
      <c r="B119" s="12" t="s">
        <v>6</v>
      </c>
      <c r="C119" s="13" t="s">
        <v>7</v>
      </c>
      <c r="D119" s="13" t="s">
        <v>8</v>
      </c>
      <c r="E119" s="14">
        <f>E92</f>
        <v>1.8027600000000001E-2</v>
      </c>
      <c r="F119" s="15">
        <f>F92</f>
        <v>0</v>
      </c>
      <c r="G119" s="15">
        <v>-5000</v>
      </c>
      <c r="H119" s="15">
        <f>F119+G119</f>
        <v>-5000</v>
      </c>
    </row>
    <row r="120" spans="1:8" x14ac:dyDescent="0.3">
      <c r="A120" s="12" t="s">
        <v>5</v>
      </c>
      <c r="B120" s="12" t="s">
        <v>6</v>
      </c>
      <c r="C120" s="13" t="s">
        <v>7</v>
      </c>
      <c r="D120" s="13" t="s">
        <v>11</v>
      </c>
      <c r="E120" s="14">
        <f t="shared" ref="E120:F120" si="73">E93</f>
        <v>5.8772400000000051E-2</v>
      </c>
      <c r="F120" s="15">
        <f t="shared" si="73"/>
        <v>0</v>
      </c>
      <c r="G120" s="15">
        <v>-5000</v>
      </c>
      <c r="H120" s="15">
        <f t="shared" ref="H120:H142" si="74">F120+G120</f>
        <v>-5000</v>
      </c>
    </row>
    <row r="121" spans="1:8" x14ac:dyDescent="0.3">
      <c r="A121" s="12" t="s">
        <v>5</v>
      </c>
      <c r="B121" s="12" t="s">
        <v>6</v>
      </c>
      <c r="C121" s="13" t="s">
        <v>7</v>
      </c>
      <c r="D121" s="13" t="s">
        <v>12</v>
      </c>
      <c r="E121" s="14">
        <f t="shared" ref="E121:F121" si="75">E94</f>
        <v>0</v>
      </c>
      <c r="F121" s="15">
        <f t="shared" si="75"/>
        <v>0</v>
      </c>
      <c r="G121" s="15">
        <v>-5000</v>
      </c>
      <c r="H121" s="15">
        <f t="shared" si="74"/>
        <v>-5000</v>
      </c>
    </row>
    <row r="122" spans="1:8" x14ac:dyDescent="0.3">
      <c r="A122" s="10" t="s">
        <v>5</v>
      </c>
      <c r="B122" s="10" t="s">
        <v>6</v>
      </c>
      <c r="C122" s="11" t="s">
        <v>13</v>
      </c>
      <c r="D122" s="11" t="s">
        <v>8</v>
      </c>
      <c r="E122" s="9">
        <f t="shared" ref="E122:F122" si="76">E95</f>
        <v>3.8323999999999997E-3</v>
      </c>
      <c r="F122" s="16">
        <f t="shared" si="76"/>
        <v>0</v>
      </c>
      <c r="G122" s="16">
        <v>-5000</v>
      </c>
      <c r="H122" s="16">
        <f t="shared" si="74"/>
        <v>-5000</v>
      </c>
    </row>
    <row r="123" spans="1:8" x14ac:dyDescent="0.3">
      <c r="A123" s="10" t="s">
        <v>5</v>
      </c>
      <c r="B123" s="10" t="s">
        <v>6</v>
      </c>
      <c r="C123" s="11" t="s">
        <v>13</v>
      </c>
      <c r="D123" s="11" t="s">
        <v>11</v>
      </c>
      <c r="E123" s="9">
        <f t="shared" ref="E123:F123" si="77">E96</f>
        <v>0.91936759999999984</v>
      </c>
      <c r="F123" s="16">
        <f t="shared" si="77"/>
        <v>0</v>
      </c>
      <c r="G123" s="16">
        <v>-5000</v>
      </c>
      <c r="H123" s="16">
        <f t="shared" si="74"/>
        <v>-5000</v>
      </c>
    </row>
    <row r="124" spans="1:8" x14ac:dyDescent="0.3">
      <c r="A124" s="10" t="s">
        <v>5</v>
      </c>
      <c r="B124" s="10" t="s">
        <v>6</v>
      </c>
      <c r="C124" s="11" t="s">
        <v>13</v>
      </c>
      <c r="D124" s="11" t="s">
        <v>12</v>
      </c>
      <c r="E124" s="9">
        <f t="shared" ref="E124:F124" si="78">E97</f>
        <v>0</v>
      </c>
      <c r="F124" s="16">
        <f t="shared" si="78"/>
        <v>0</v>
      </c>
      <c r="G124" s="16">
        <v>-5000</v>
      </c>
      <c r="H124" s="16">
        <f t="shared" si="74"/>
        <v>-5000</v>
      </c>
    </row>
    <row r="125" spans="1:8" x14ac:dyDescent="0.3">
      <c r="A125" s="12" t="s">
        <v>5</v>
      </c>
      <c r="B125" s="12" t="s">
        <v>14</v>
      </c>
      <c r="C125" s="13" t="s">
        <v>7</v>
      </c>
      <c r="D125" s="13" t="s">
        <v>8</v>
      </c>
      <c r="E125" s="14">
        <f t="shared" ref="E125:F125" si="79">E98</f>
        <v>0</v>
      </c>
      <c r="F125" s="15">
        <f t="shared" si="79"/>
        <v>0</v>
      </c>
      <c r="G125" s="15">
        <v>-5000</v>
      </c>
      <c r="H125" s="15">
        <f t="shared" si="74"/>
        <v>-5000</v>
      </c>
    </row>
    <row r="126" spans="1:8" x14ac:dyDescent="0.3">
      <c r="A126" s="12" t="s">
        <v>5</v>
      </c>
      <c r="B126" s="12" t="s">
        <v>14</v>
      </c>
      <c r="C126" s="13" t="s">
        <v>7</v>
      </c>
      <c r="D126" s="13" t="s">
        <v>11</v>
      </c>
      <c r="E126" s="14">
        <f t="shared" ref="E126:F126" si="80">E99</f>
        <v>0</v>
      </c>
      <c r="F126" s="15">
        <f t="shared" si="80"/>
        <v>0</v>
      </c>
      <c r="G126" s="15">
        <v>-5000</v>
      </c>
      <c r="H126" s="15">
        <f t="shared" si="74"/>
        <v>-5000</v>
      </c>
    </row>
    <row r="127" spans="1:8" x14ac:dyDescent="0.3">
      <c r="A127" s="12" t="s">
        <v>5</v>
      </c>
      <c r="B127" s="12" t="s">
        <v>14</v>
      </c>
      <c r="C127" s="13" t="s">
        <v>7</v>
      </c>
      <c r="D127" s="13" t="s">
        <v>12</v>
      </c>
      <c r="E127" s="14">
        <f t="shared" ref="E127:F127" si="81">E100</f>
        <v>7.6800000000000063E-2</v>
      </c>
      <c r="F127" s="15">
        <f t="shared" si="81"/>
        <v>0</v>
      </c>
      <c r="G127" s="15">
        <v>-5000</v>
      </c>
      <c r="H127" s="15">
        <f t="shared" si="74"/>
        <v>-5000</v>
      </c>
    </row>
    <row r="128" spans="1:8" x14ac:dyDescent="0.3">
      <c r="A128" s="10" t="s">
        <v>5</v>
      </c>
      <c r="B128" s="10" t="s">
        <v>14</v>
      </c>
      <c r="C128" s="11" t="s">
        <v>13</v>
      </c>
      <c r="D128" s="11" t="s">
        <v>8</v>
      </c>
      <c r="E128" s="9">
        <f t="shared" ref="E128:F128" si="82">E101</f>
        <v>0</v>
      </c>
      <c r="F128" s="16">
        <f t="shared" si="82"/>
        <v>0</v>
      </c>
      <c r="G128" s="16">
        <v>-5000</v>
      </c>
      <c r="H128" s="16">
        <f t="shared" si="74"/>
        <v>-5000</v>
      </c>
    </row>
    <row r="129" spans="1:8" x14ac:dyDescent="0.3">
      <c r="A129" s="10" t="s">
        <v>5</v>
      </c>
      <c r="B129" s="10" t="s">
        <v>14</v>
      </c>
      <c r="C129" s="11" t="s">
        <v>13</v>
      </c>
      <c r="D129" s="11" t="s">
        <v>11</v>
      </c>
      <c r="E129" s="9">
        <f t="shared" ref="E129:F129" si="83">E102</f>
        <v>0</v>
      </c>
      <c r="F129" s="16">
        <f t="shared" si="83"/>
        <v>0</v>
      </c>
      <c r="G129" s="16">
        <v>-5000</v>
      </c>
      <c r="H129" s="16">
        <f t="shared" si="74"/>
        <v>-5000</v>
      </c>
    </row>
    <row r="130" spans="1:8" x14ac:dyDescent="0.3">
      <c r="A130" s="10" t="s">
        <v>5</v>
      </c>
      <c r="B130" s="10" t="s">
        <v>14</v>
      </c>
      <c r="C130" s="11" t="s">
        <v>13</v>
      </c>
      <c r="D130" s="11" t="s">
        <v>12</v>
      </c>
      <c r="E130" s="9">
        <f t="shared" ref="E130:F130" si="84">E103</f>
        <v>0.92319999999999991</v>
      </c>
      <c r="F130" s="16">
        <f t="shared" si="84"/>
        <v>0</v>
      </c>
      <c r="G130" s="16">
        <v>-5000</v>
      </c>
      <c r="H130" s="16">
        <f t="shared" si="74"/>
        <v>-5000</v>
      </c>
    </row>
    <row r="131" spans="1:8" x14ac:dyDescent="0.3">
      <c r="A131" s="12" t="s">
        <v>15</v>
      </c>
      <c r="B131" s="12" t="s">
        <v>6</v>
      </c>
      <c r="C131" s="13" t="s">
        <v>7</v>
      </c>
      <c r="D131" s="13" t="s">
        <v>8</v>
      </c>
      <c r="E131" s="14">
        <f t="shared" ref="E131:F131" si="85">E104</f>
        <v>1.8027600000000001E-2</v>
      </c>
      <c r="F131" s="15">
        <f t="shared" si="85"/>
        <v>-39739.066764294752</v>
      </c>
      <c r="G131" s="15">
        <v>0</v>
      </c>
      <c r="H131" s="15">
        <f t="shared" si="74"/>
        <v>-39739.066764294752</v>
      </c>
    </row>
    <row r="132" spans="1:8" x14ac:dyDescent="0.3">
      <c r="A132" s="12" t="s">
        <v>15</v>
      </c>
      <c r="B132" s="12" t="s">
        <v>6</v>
      </c>
      <c r="C132" s="13" t="s">
        <v>7</v>
      </c>
      <c r="D132" s="13" t="s">
        <v>11</v>
      </c>
      <c r="E132" s="14">
        <f t="shared" ref="E132:F132" si="86">E105</f>
        <v>5.8772400000000051E-2</v>
      </c>
      <c r="F132" s="15">
        <f t="shared" si="86"/>
        <v>-61.253241317352995</v>
      </c>
      <c r="G132" s="15">
        <v>0</v>
      </c>
      <c r="H132" s="15">
        <f t="shared" si="74"/>
        <v>-61.253241317352995</v>
      </c>
    </row>
    <row r="133" spans="1:8" x14ac:dyDescent="0.3">
      <c r="A133" s="12" t="s">
        <v>15</v>
      </c>
      <c r="B133" s="12" t="s">
        <v>6</v>
      </c>
      <c r="C133" s="13" t="s">
        <v>7</v>
      </c>
      <c r="D133" s="13" t="s">
        <v>12</v>
      </c>
      <c r="E133" s="14">
        <f t="shared" ref="E133:F133" si="87">E106</f>
        <v>0</v>
      </c>
      <c r="F133" s="15">
        <f t="shared" si="87"/>
        <v>0</v>
      </c>
      <c r="G133" s="15">
        <v>0</v>
      </c>
      <c r="H133" s="15">
        <f t="shared" si="74"/>
        <v>0</v>
      </c>
    </row>
    <row r="134" spans="1:8" x14ac:dyDescent="0.3">
      <c r="A134" s="10" t="s">
        <v>15</v>
      </c>
      <c r="B134" s="10" t="s">
        <v>6</v>
      </c>
      <c r="C134" s="11" t="s">
        <v>13</v>
      </c>
      <c r="D134" s="11" t="s">
        <v>8</v>
      </c>
      <c r="E134" s="9">
        <f t="shared" ref="E134:F134" si="88">E107</f>
        <v>3.8323999999999997E-3</v>
      </c>
      <c r="F134" s="16">
        <f t="shared" si="88"/>
        <v>-20770.274501617787</v>
      </c>
      <c r="G134" s="16">
        <v>0</v>
      </c>
      <c r="H134" s="16">
        <f t="shared" si="74"/>
        <v>-20770.274501617787</v>
      </c>
    </row>
    <row r="135" spans="1:8" x14ac:dyDescent="0.3">
      <c r="A135" s="10" t="s">
        <v>15</v>
      </c>
      <c r="B135" s="10" t="s">
        <v>6</v>
      </c>
      <c r="C135" s="11" t="s">
        <v>13</v>
      </c>
      <c r="D135" s="11" t="s">
        <v>11</v>
      </c>
      <c r="E135" s="9">
        <f t="shared" ref="E135:F135" si="89">E108</f>
        <v>0.91936759999999984</v>
      </c>
      <c r="F135" s="16">
        <f t="shared" si="89"/>
        <v>-0.435081680059206</v>
      </c>
      <c r="G135" s="16">
        <v>0</v>
      </c>
      <c r="H135" s="16">
        <f t="shared" si="74"/>
        <v>-0.435081680059206</v>
      </c>
    </row>
    <row r="136" spans="1:8" x14ac:dyDescent="0.3">
      <c r="A136" s="10" t="s">
        <v>15</v>
      </c>
      <c r="B136" s="10" t="s">
        <v>6</v>
      </c>
      <c r="C136" s="11" t="s">
        <v>13</v>
      </c>
      <c r="D136" s="11" t="s">
        <v>12</v>
      </c>
      <c r="E136" s="9">
        <f t="shared" ref="E136:F136" si="90">E109</f>
        <v>0</v>
      </c>
      <c r="F136" s="16">
        <f t="shared" si="90"/>
        <v>0</v>
      </c>
      <c r="G136" s="16">
        <v>0</v>
      </c>
      <c r="H136" s="16">
        <f t="shared" si="74"/>
        <v>0</v>
      </c>
    </row>
    <row r="137" spans="1:8" x14ac:dyDescent="0.3">
      <c r="A137" s="12" t="s">
        <v>15</v>
      </c>
      <c r="B137" s="12" t="s">
        <v>14</v>
      </c>
      <c r="C137" s="13" t="s">
        <v>7</v>
      </c>
      <c r="D137" s="13" t="s">
        <v>8</v>
      </c>
      <c r="E137" s="14">
        <f t="shared" ref="E137:F137" si="91">E110</f>
        <v>0</v>
      </c>
      <c r="F137" s="15">
        <f t="shared" si="91"/>
        <v>0</v>
      </c>
      <c r="G137" s="15">
        <v>0</v>
      </c>
      <c r="H137" s="15">
        <f t="shared" si="74"/>
        <v>0</v>
      </c>
    </row>
    <row r="138" spans="1:8" x14ac:dyDescent="0.3">
      <c r="A138" s="12" t="s">
        <v>15</v>
      </c>
      <c r="B138" s="12" t="s">
        <v>14</v>
      </c>
      <c r="C138" s="13" t="s">
        <v>7</v>
      </c>
      <c r="D138" s="13" t="s">
        <v>11</v>
      </c>
      <c r="E138" s="14">
        <f t="shared" ref="E138:F138" si="92">E111</f>
        <v>0</v>
      </c>
      <c r="F138" s="15">
        <f t="shared" si="92"/>
        <v>0</v>
      </c>
      <c r="G138" s="15">
        <v>0</v>
      </c>
      <c r="H138" s="15">
        <f t="shared" si="74"/>
        <v>0</v>
      </c>
    </row>
    <row r="139" spans="1:8" x14ac:dyDescent="0.3">
      <c r="A139" s="12" t="s">
        <v>15</v>
      </c>
      <c r="B139" s="12" t="s">
        <v>14</v>
      </c>
      <c r="C139" s="13" t="s">
        <v>7</v>
      </c>
      <c r="D139" s="13" t="s">
        <v>12</v>
      </c>
      <c r="E139" s="14">
        <f t="shared" ref="E139:F139" si="93">E112</f>
        <v>7.6800000000000063E-2</v>
      </c>
      <c r="F139" s="15">
        <f t="shared" si="93"/>
        <v>-9374.9999999999927</v>
      </c>
      <c r="G139" s="15">
        <v>0</v>
      </c>
      <c r="H139" s="15">
        <f t="shared" si="74"/>
        <v>-9374.9999999999927</v>
      </c>
    </row>
    <row r="140" spans="1:8" x14ac:dyDescent="0.3">
      <c r="A140" s="10" t="s">
        <v>15</v>
      </c>
      <c r="B140" s="10" t="s">
        <v>14</v>
      </c>
      <c r="C140" s="11" t="s">
        <v>13</v>
      </c>
      <c r="D140" s="11" t="s">
        <v>8</v>
      </c>
      <c r="E140" s="9">
        <f t="shared" ref="E140:F140" si="94">E113</f>
        <v>0</v>
      </c>
      <c r="F140" s="16">
        <f t="shared" si="94"/>
        <v>0</v>
      </c>
      <c r="G140" s="16">
        <v>0</v>
      </c>
      <c r="H140" s="16">
        <f t="shared" si="74"/>
        <v>0</v>
      </c>
    </row>
    <row r="141" spans="1:8" x14ac:dyDescent="0.3">
      <c r="A141" s="10" t="s">
        <v>15</v>
      </c>
      <c r="B141" s="10" t="s">
        <v>14</v>
      </c>
      <c r="C141" s="11" t="s">
        <v>13</v>
      </c>
      <c r="D141" s="11" t="s">
        <v>11</v>
      </c>
      <c r="E141" s="9">
        <f t="shared" ref="E141:F141" si="95">E114</f>
        <v>0</v>
      </c>
      <c r="F141" s="16">
        <f t="shared" si="95"/>
        <v>0</v>
      </c>
      <c r="G141" s="16">
        <v>0</v>
      </c>
      <c r="H141" s="16">
        <f t="shared" si="74"/>
        <v>0</v>
      </c>
    </row>
    <row r="142" spans="1:8" x14ac:dyDescent="0.3">
      <c r="A142" s="10" t="s">
        <v>15</v>
      </c>
      <c r="B142" s="10" t="s">
        <v>14</v>
      </c>
      <c r="C142" s="11" t="s">
        <v>13</v>
      </c>
      <c r="D142" s="11" t="s">
        <v>12</v>
      </c>
      <c r="E142" s="9">
        <f t="shared" ref="E142:F142" si="96">E115</f>
        <v>0.92319999999999991</v>
      </c>
      <c r="F142" s="16">
        <f t="shared" si="96"/>
        <v>-86.655112651646462</v>
      </c>
      <c r="G142" s="16">
        <v>0</v>
      </c>
      <c r="H142" s="16">
        <f t="shared" si="74"/>
        <v>-86.655112651646462</v>
      </c>
    </row>
    <row r="144" spans="1:8" s="37" customFormat="1" ht="15.6" x14ac:dyDescent="0.3">
      <c r="A144" s="36" t="s">
        <v>24</v>
      </c>
    </row>
    <row r="145" spans="1:8" s="32" customFormat="1" x14ac:dyDescent="0.3">
      <c r="A145" s="33" t="s">
        <v>1</v>
      </c>
      <c r="B145" s="34" t="s">
        <v>2</v>
      </c>
      <c r="C145" s="34" t="s">
        <v>3</v>
      </c>
      <c r="D145" s="41" t="s">
        <v>51</v>
      </c>
      <c r="E145" s="41" t="s">
        <v>52</v>
      </c>
    </row>
    <row r="146" spans="1:8" s="18" customFormat="1" x14ac:dyDescent="0.3">
      <c r="A146" s="22" t="s">
        <v>6</v>
      </c>
      <c r="B146" s="23" t="s">
        <v>7</v>
      </c>
      <c r="C146" s="23" t="s">
        <v>8</v>
      </c>
      <c r="D146" s="25">
        <f t="shared" ref="D146:D157" si="97">MAX(H119,H131)</f>
        <v>-5000</v>
      </c>
      <c r="E146" s="25" t="str">
        <f>IF(H119&gt;=H131,"+r","¬r")</f>
        <v>+r</v>
      </c>
    </row>
    <row r="147" spans="1:8" s="18" customFormat="1" x14ac:dyDescent="0.3">
      <c r="A147" s="22" t="s">
        <v>6</v>
      </c>
      <c r="B147" s="23" t="s">
        <v>7</v>
      </c>
      <c r="C147" s="23" t="s">
        <v>11</v>
      </c>
      <c r="D147" s="25">
        <f t="shared" si="97"/>
        <v>-61.253241317352995</v>
      </c>
      <c r="E147" s="25" t="str">
        <f t="shared" ref="E147:E157" si="98">IF(H120&gt;=H132,"+r","¬r")</f>
        <v>¬r</v>
      </c>
    </row>
    <row r="148" spans="1:8" s="18" customFormat="1" x14ac:dyDescent="0.3">
      <c r="A148" s="22" t="s">
        <v>6</v>
      </c>
      <c r="B148" s="23" t="s">
        <v>7</v>
      </c>
      <c r="C148" s="23" t="s">
        <v>12</v>
      </c>
      <c r="D148" s="25">
        <f t="shared" si="97"/>
        <v>0</v>
      </c>
      <c r="E148" s="25" t="str">
        <f t="shared" si="98"/>
        <v>¬r</v>
      </c>
    </row>
    <row r="149" spans="1:8" s="18" customFormat="1" x14ac:dyDescent="0.3">
      <c r="A149" s="20" t="s">
        <v>6</v>
      </c>
      <c r="B149" s="21" t="s">
        <v>13</v>
      </c>
      <c r="C149" s="21" t="s">
        <v>8</v>
      </c>
      <c r="D149" s="26">
        <f t="shared" si="97"/>
        <v>-5000</v>
      </c>
      <c r="E149" s="26" t="str">
        <f t="shared" si="98"/>
        <v>+r</v>
      </c>
    </row>
    <row r="150" spans="1:8" s="18" customFormat="1" x14ac:dyDescent="0.3">
      <c r="A150" s="20" t="s">
        <v>6</v>
      </c>
      <c r="B150" s="21" t="s">
        <v>13</v>
      </c>
      <c r="C150" s="21" t="s">
        <v>11</v>
      </c>
      <c r="D150" s="26">
        <f t="shared" si="97"/>
        <v>-0.435081680059206</v>
      </c>
      <c r="E150" s="26" t="str">
        <f t="shared" si="98"/>
        <v>¬r</v>
      </c>
    </row>
    <row r="151" spans="1:8" s="18" customFormat="1" x14ac:dyDescent="0.3">
      <c r="A151" s="20" t="s">
        <v>6</v>
      </c>
      <c r="B151" s="21" t="s">
        <v>13</v>
      </c>
      <c r="C151" s="21" t="s">
        <v>12</v>
      </c>
      <c r="D151" s="26">
        <f t="shared" si="97"/>
        <v>0</v>
      </c>
      <c r="E151" s="26" t="str">
        <f t="shared" si="98"/>
        <v>¬r</v>
      </c>
    </row>
    <row r="152" spans="1:8" s="18" customFormat="1" x14ac:dyDescent="0.3">
      <c r="A152" s="22" t="s">
        <v>14</v>
      </c>
      <c r="B152" s="23" t="s">
        <v>7</v>
      </c>
      <c r="C152" s="23" t="s">
        <v>8</v>
      </c>
      <c r="D152" s="25">
        <f t="shared" si="97"/>
        <v>0</v>
      </c>
      <c r="E152" s="25" t="str">
        <f t="shared" si="98"/>
        <v>¬r</v>
      </c>
    </row>
    <row r="153" spans="1:8" s="18" customFormat="1" x14ac:dyDescent="0.3">
      <c r="A153" s="22" t="s">
        <v>14</v>
      </c>
      <c r="B153" s="23" t="s">
        <v>7</v>
      </c>
      <c r="C153" s="23" t="s">
        <v>11</v>
      </c>
      <c r="D153" s="25">
        <f t="shared" si="97"/>
        <v>0</v>
      </c>
      <c r="E153" s="25" t="str">
        <f t="shared" si="98"/>
        <v>¬r</v>
      </c>
    </row>
    <row r="154" spans="1:8" s="18" customFormat="1" x14ac:dyDescent="0.3">
      <c r="A154" s="22" t="s">
        <v>14</v>
      </c>
      <c r="B154" s="23" t="s">
        <v>7</v>
      </c>
      <c r="C154" s="23" t="s">
        <v>12</v>
      </c>
      <c r="D154" s="25">
        <f t="shared" si="97"/>
        <v>-5000</v>
      </c>
      <c r="E154" s="25" t="str">
        <f t="shared" si="98"/>
        <v>+r</v>
      </c>
    </row>
    <row r="155" spans="1:8" s="18" customFormat="1" x14ac:dyDescent="0.3">
      <c r="A155" s="20" t="s">
        <v>14</v>
      </c>
      <c r="B155" s="21" t="s">
        <v>13</v>
      </c>
      <c r="C155" s="21" t="s">
        <v>8</v>
      </c>
      <c r="D155" s="26">
        <f t="shared" si="97"/>
        <v>0</v>
      </c>
      <c r="E155" s="26" t="str">
        <f t="shared" si="98"/>
        <v>¬r</v>
      </c>
    </row>
    <row r="156" spans="1:8" s="18" customFormat="1" x14ac:dyDescent="0.3">
      <c r="A156" s="20" t="s">
        <v>14</v>
      </c>
      <c r="B156" s="21" t="s">
        <v>13</v>
      </c>
      <c r="C156" s="21" t="s">
        <v>11</v>
      </c>
      <c r="D156" s="26">
        <f t="shared" si="97"/>
        <v>0</v>
      </c>
      <c r="E156" s="26" t="str">
        <f t="shared" si="98"/>
        <v>¬r</v>
      </c>
    </row>
    <row r="157" spans="1:8" s="18" customFormat="1" x14ac:dyDescent="0.3">
      <c r="A157" s="20" t="s">
        <v>14</v>
      </c>
      <c r="B157" s="21" t="s">
        <v>13</v>
      </c>
      <c r="C157" s="21" t="s">
        <v>12</v>
      </c>
      <c r="D157" s="26">
        <f t="shared" si="97"/>
        <v>-86.655112651646462</v>
      </c>
      <c r="E157" s="26" t="str">
        <f t="shared" si="98"/>
        <v>¬r</v>
      </c>
    </row>
    <row r="158" spans="1:8" s="18" customFormat="1" x14ac:dyDescent="0.3"/>
    <row r="159" spans="1:8" s="37" customFormat="1" ht="15.6" x14ac:dyDescent="0.3">
      <c r="A159" s="36" t="s">
        <v>18</v>
      </c>
    </row>
    <row r="160" spans="1:8" s="32" customFormat="1" x14ac:dyDescent="0.3">
      <c r="A160" s="33" t="s">
        <v>1</v>
      </c>
      <c r="B160" s="34" t="s">
        <v>2</v>
      </c>
      <c r="C160" s="34" t="s">
        <v>3</v>
      </c>
      <c r="D160" s="34" t="s">
        <v>46</v>
      </c>
      <c r="E160" s="34" t="s">
        <v>35</v>
      </c>
      <c r="F160" s="34" t="s">
        <v>53</v>
      </c>
      <c r="G160" s="41" t="s">
        <v>51</v>
      </c>
      <c r="H160" s="34" t="s">
        <v>36</v>
      </c>
    </row>
    <row r="161" spans="1:8" s="18" customFormat="1" x14ac:dyDescent="0.3">
      <c r="A161" s="22" t="s">
        <v>6</v>
      </c>
      <c r="B161" s="23" t="s">
        <v>7</v>
      </c>
      <c r="C161" s="23" t="s">
        <v>8</v>
      </c>
      <c r="D161" s="24">
        <f t="shared" ref="D161:D172" si="99">E119</f>
        <v>1.8027600000000001E-2</v>
      </c>
      <c r="E161" s="24">
        <f>D161+D162+D163</f>
        <v>7.6800000000000049E-2</v>
      </c>
      <c r="F161" s="7">
        <f t="shared" ref="F161:F172" si="100">D161/E161</f>
        <v>0.23473437499999986</v>
      </c>
      <c r="G161" s="25">
        <f t="shared" ref="G161:G172" si="101">D146</f>
        <v>-5000</v>
      </c>
      <c r="H161" s="25">
        <f>F161*G161+F162*G162+F163*G163</f>
        <v>-1220.5468749999993</v>
      </c>
    </row>
    <row r="162" spans="1:8" s="18" customFormat="1" x14ac:dyDescent="0.3">
      <c r="A162" s="22" t="s">
        <v>6</v>
      </c>
      <c r="B162" s="23" t="s">
        <v>7</v>
      </c>
      <c r="C162" s="23" t="s">
        <v>11</v>
      </c>
      <c r="D162" s="24">
        <f t="shared" si="99"/>
        <v>5.8772400000000051E-2</v>
      </c>
      <c r="E162" s="24">
        <f>D161+D162+D163</f>
        <v>7.6800000000000049E-2</v>
      </c>
      <c r="F162" s="7">
        <f t="shared" si="100"/>
        <v>0.76526562500000017</v>
      </c>
      <c r="G162" s="25">
        <f t="shared" si="101"/>
        <v>-61.253241317352995</v>
      </c>
      <c r="H162" s="25"/>
    </row>
    <row r="163" spans="1:8" s="18" customFormat="1" x14ac:dyDescent="0.3">
      <c r="A163" s="22" t="s">
        <v>6</v>
      </c>
      <c r="B163" s="23" t="s">
        <v>7</v>
      </c>
      <c r="C163" s="23" t="s">
        <v>12</v>
      </c>
      <c r="D163" s="24">
        <f t="shared" si="99"/>
        <v>0</v>
      </c>
      <c r="E163" s="24">
        <f>D161+D162+D163</f>
        <v>7.6800000000000049E-2</v>
      </c>
      <c r="F163" s="7">
        <f t="shared" si="100"/>
        <v>0</v>
      </c>
      <c r="G163" s="25">
        <f t="shared" si="101"/>
        <v>0</v>
      </c>
      <c r="H163" s="25"/>
    </row>
    <row r="164" spans="1:8" s="18" customFormat="1" x14ac:dyDescent="0.3">
      <c r="A164" s="20" t="s">
        <v>6</v>
      </c>
      <c r="B164" s="21" t="s">
        <v>13</v>
      </c>
      <c r="C164" s="21" t="s">
        <v>8</v>
      </c>
      <c r="D164" s="19">
        <f t="shared" si="99"/>
        <v>3.8323999999999997E-3</v>
      </c>
      <c r="E164" s="19">
        <f>D164+D165+D166</f>
        <v>0.9231999999999998</v>
      </c>
      <c r="F164" s="4">
        <f t="shared" si="100"/>
        <v>4.151213171577124E-3</v>
      </c>
      <c r="G164" s="26">
        <f t="shared" si="101"/>
        <v>-5000</v>
      </c>
      <c r="H164" s="26">
        <f>F164*G164+F165*G165+F166*G166</f>
        <v>-21.189341421143851</v>
      </c>
    </row>
    <row r="165" spans="1:8" s="18" customFormat="1" x14ac:dyDescent="0.3">
      <c r="A165" s="20" t="s">
        <v>6</v>
      </c>
      <c r="B165" s="21" t="s">
        <v>13</v>
      </c>
      <c r="C165" s="21" t="s">
        <v>11</v>
      </c>
      <c r="D165" s="19">
        <f t="shared" si="99"/>
        <v>0.91936759999999984</v>
      </c>
      <c r="E165" s="19">
        <f>D164+D165+D166</f>
        <v>0.9231999999999998</v>
      </c>
      <c r="F165" s="4">
        <f t="shared" si="100"/>
        <v>0.99584878682842293</v>
      </c>
      <c r="G165" s="26">
        <f t="shared" si="101"/>
        <v>-0.435081680059206</v>
      </c>
      <c r="H165" s="26"/>
    </row>
    <row r="166" spans="1:8" s="18" customFormat="1" x14ac:dyDescent="0.3">
      <c r="A166" s="20" t="s">
        <v>6</v>
      </c>
      <c r="B166" s="21" t="s">
        <v>13</v>
      </c>
      <c r="C166" s="21" t="s">
        <v>12</v>
      </c>
      <c r="D166" s="19">
        <f t="shared" si="99"/>
        <v>0</v>
      </c>
      <c r="E166" s="19">
        <f>D164+D165+D166</f>
        <v>0.9231999999999998</v>
      </c>
      <c r="F166" s="4">
        <f t="shared" si="100"/>
        <v>0</v>
      </c>
      <c r="G166" s="26">
        <f t="shared" si="101"/>
        <v>0</v>
      </c>
      <c r="H166" s="26"/>
    </row>
    <row r="167" spans="1:8" s="18" customFormat="1" x14ac:dyDescent="0.3">
      <c r="A167" s="22" t="s">
        <v>14</v>
      </c>
      <c r="B167" s="23" t="s">
        <v>7</v>
      </c>
      <c r="C167" s="23" t="s">
        <v>8</v>
      </c>
      <c r="D167" s="24">
        <f t="shared" si="99"/>
        <v>0</v>
      </c>
      <c r="E167" s="24">
        <f>D167+D168+D169</f>
        <v>7.6800000000000063E-2</v>
      </c>
      <c r="F167" s="7">
        <f t="shared" si="100"/>
        <v>0</v>
      </c>
      <c r="G167" s="25">
        <f t="shared" si="101"/>
        <v>0</v>
      </c>
      <c r="H167" s="25">
        <f>F167*G167+F168*G168+F169*G169</f>
        <v>-5000</v>
      </c>
    </row>
    <row r="168" spans="1:8" s="18" customFormat="1" x14ac:dyDescent="0.3">
      <c r="A168" s="22" t="s">
        <v>14</v>
      </c>
      <c r="B168" s="23" t="s">
        <v>7</v>
      </c>
      <c r="C168" s="23" t="s">
        <v>11</v>
      </c>
      <c r="D168" s="24">
        <f t="shared" si="99"/>
        <v>0</v>
      </c>
      <c r="E168" s="24">
        <f>D167+D168+D169</f>
        <v>7.6800000000000063E-2</v>
      </c>
      <c r="F168" s="7">
        <f t="shared" si="100"/>
        <v>0</v>
      </c>
      <c r="G168" s="25">
        <f t="shared" si="101"/>
        <v>0</v>
      </c>
      <c r="H168" s="25"/>
    </row>
    <row r="169" spans="1:8" s="18" customFormat="1" x14ac:dyDescent="0.3">
      <c r="A169" s="22" t="s">
        <v>14</v>
      </c>
      <c r="B169" s="23" t="s">
        <v>7</v>
      </c>
      <c r="C169" s="23" t="s">
        <v>12</v>
      </c>
      <c r="D169" s="24">
        <f t="shared" si="99"/>
        <v>7.6800000000000063E-2</v>
      </c>
      <c r="E169" s="24">
        <f>D167+D168+D169</f>
        <v>7.6800000000000063E-2</v>
      </c>
      <c r="F169" s="7">
        <f t="shared" si="100"/>
        <v>1</v>
      </c>
      <c r="G169" s="25">
        <f t="shared" si="101"/>
        <v>-5000</v>
      </c>
      <c r="H169" s="25"/>
    </row>
    <row r="170" spans="1:8" s="18" customFormat="1" x14ac:dyDescent="0.3">
      <c r="A170" s="20" t="s">
        <v>14</v>
      </c>
      <c r="B170" s="21" t="s">
        <v>13</v>
      </c>
      <c r="C170" s="21" t="s">
        <v>8</v>
      </c>
      <c r="D170" s="19">
        <f t="shared" si="99"/>
        <v>0</v>
      </c>
      <c r="E170" s="19">
        <f>D170+D171+D172</f>
        <v>0.92319999999999991</v>
      </c>
      <c r="F170" s="4">
        <f t="shared" si="100"/>
        <v>0</v>
      </c>
      <c r="G170" s="26">
        <f t="shared" si="101"/>
        <v>0</v>
      </c>
      <c r="H170" s="26">
        <f>F170*G170+F171*G171+F172*G172</f>
        <v>-86.655112651646462</v>
      </c>
    </row>
    <row r="171" spans="1:8" s="18" customFormat="1" x14ac:dyDescent="0.3">
      <c r="A171" s="20" t="s">
        <v>14</v>
      </c>
      <c r="B171" s="21" t="s">
        <v>13</v>
      </c>
      <c r="C171" s="21" t="s">
        <v>11</v>
      </c>
      <c r="D171" s="19">
        <f t="shared" si="99"/>
        <v>0</v>
      </c>
      <c r="E171" s="19">
        <f>D170+D171+D172</f>
        <v>0.92319999999999991</v>
      </c>
      <c r="F171" s="4">
        <f t="shared" si="100"/>
        <v>0</v>
      </c>
      <c r="G171" s="26">
        <f t="shared" si="101"/>
        <v>0</v>
      </c>
      <c r="H171" s="26"/>
    </row>
    <row r="172" spans="1:8" s="18" customFormat="1" x14ac:dyDescent="0.3">
      <c r="A172" s="20" t="s">
        <v>14</v>
      </c>
      <c r="B172" s="21" t="s">
        <v>13</v>
      </c>
      <c r="C172" s="21" t="s">
        <v>12</v>
      </c>
      <c r="D172" s="19">
        <f t="shared" si="99"/>
        <v>0.92319999999999991</v>
      </c>
      <c r="E172" s="19">
        <f>D170+D171+D172</f>
        <v>0.92319999999999991</v>
      </c>
      <c r="F172" s="4">
        <f t="shared" si="100"/>
        <v>1</v>
      </c>
      <c r="G172" s="26">
        <f t="shared" si="101"/>
        <v>-86.655112651646462</v>
      </c>
      <c r="H172" s="26"/>
    </row>
    <row r="174" spans="1:8" s="37" customFormat="1" ht="15.6" x14ac:dyDescent="0.3">
      <c r="A174" s="36" t="s">
        <v>19</v>
      </c>
    </row>
    <row r="175" spans="1:8" s="32" customFormat="1" x14ac:dyDescent="0.3">
      <c r="A175" s="33" t="s">
        <v>1</v>
      </c>
      <c r="B175" s="34" t="s">
        <v>2</v>
      </c>
      <c r="C175" s="34" t="s">
        <v>35</v>
      </c>
      <c r="D175" s="34" t="s">
        <v>36</v>
      </c>
      <c r="E175" s="34" t="s">
        <v>37</v>
      </c>
      <c r="F175" s="34" t="s">
        <v>38</v>
      </c>
    </row>
    <row r="176" spans="1:8" s="18" customFormat="1" x14ac:dyDescent="0.3">
      <c r="A176" s="22" t="s">
        <v>6</v>
      </c>
      <c r="B176" s="23" t="s">
        <v>7</v>
      </c>
      <c r="C176" s="24">
        <f>E161</f>
        <v>7.6800000000000049E-2</v>
      </c>
      <c r="D176" s="25">
        <f>H161</f>
        <v>-1220.5468749999993</v>
      </c>
      <c r="E176" s="25">
        <v>-1500</v>
      </c>
      <c r="F176" s="25">
        <f>D176+E176</f>
        <v>-2720.5468749999991</v>
      </c>
    </row>
    <row r="177" spans="1:6" s="18" customFormat="1" x14ac:dyDescent="0.3">
      <c r="A177" s="20" t="s">
        <v>6</v>
      </c>
      <c r="B177" s="21" t="s">
        <v>13</v>
      </c>
      <c r="C177" s="19">
        <f>E164</f>
        <v>0.9231999999999998</v>
      </c>
      <c r="D177" s="26">
        <f>H164</f>
        <v>-21.189341421143851</v>
      </c>
      <c r="E177" s="26">
        <v>-1500</v>
      </c>
      <c r="F177" s="26">
        <f t="shared" ref="F177:F179" si="102">D177+E177</f>
        <v>-1521.1893414211438</v>
      </c>
    </row>
    <row r="178" spans="1:6" s="18" customFormat="1" x14ac:dyDescent="0.3">
      <c r="A178" s="22" t="s">
        <v>14</v>
      </c>
      <c r="B178" s="23" t="s">
        <v>7</v>
      </c>
      <c r="C178" s="24">
        <f>E167</f>
        <v>7.6800000000000063E-2</v>
      </c>
      <c r="D178" s="25">
        <f>H167</f>
        <v>-5000</v>
      </c>
      <c r="E178" s="25">
        <f>I167</f>
        <v>0</v>
      </c>
      <c r="F178" s="25">
        <f t="shared" si="102"/>
        <v>-5000</v>
      </c>
    </row>
    <row r="179" spans="1:6" s="18" customFormat="1" x14ac:dyDescent="0.3">
      <c r="A179" s="20" t="s">
        <v>14</v>
      </c>
      <c r="B179" s="21" t="s">
        <v>13</v>
      </c>
      <c r="C179" s="19">
        <f>E170</f>
        <v>0.92319999999999991</v>
      </c>
      <c r="D179" s="26">
        <f>H170</f>
        <v>-86.655112651646462</v>
      </c>
      <c r="E179" s="26">
        <f>I170</f>
        <v>0</v>
      </c>
      <c r="F179" s="26">
        <f t="shared" si="102"/>
        <v>-86.655112651646462</v>
      </c>
    </row>
    <row r="181" spans="1:6" s="37" customFormat="1" ht="15.6" x14ac:dyDescent="0.3">
      <c r="A181" s="36" t="s">
        <v>22</v>
      </c>
    </row>
    <row r="182" spans="1:6" s="37" customFormat="1" ht="15.6" x14ac:dyDescent="0.3">
      <c r="A182" s="36" t="s">
        <v>23</v>
      </c>
    </row>
    <row r="183" spans="1:6" s="32" customFormat="1" x14ac:dyDescent="0.3">
      <c r="A183" s="34" t="s">
        <v>2</v>
      </c>
      <c r="B183" s="34" t="s">
        <v>39</v>
      </c>
      <c r="C183" s="34" t="s">
        <v>40</v>
      </c>
      <c r="D183" s="34" t="s">
        <v>41</v>
      </c>
    </row>
    <row r="184" spans="1:6" s="18" customFormat="1" x14ac:dyDescent="0.3">
      <c r="A184" s="23" t="s">
        <v>7</v>
      </c>
      <c r="B184" s="24">
        <f>C176</f>
        <v>7.6800000000000049E-2</v>
      </c>
      <c r="C184" s="25">
        <f>MAX(F176,F178)</f>
        <v>-2720.5468749999991</v>
      </c>
      <c r="D184" s="17" t="str">
        <f>IF(F176&gt;=F178,"+d","¬d")</f>
        <v>+d</v>
      </c>
    </row>
    <row r="185" spans="1:6" s="18" customFormat="1" x14ac:dyDescent="0.3">
      <c r="A185" s="21" t="s">
        <v>13</v>
      </c>
      <c r="B185" s="19">
        <f>C177</f>
        <v>0.9231999999999998</v>
      </c>
      <c r="C185" s="26">
        <f>MAX(F177,F179)</f>
        <v>-86.655112651646462</v>
      </c>
      <c r="D185" s="26" t="str">
        <f>IF(F177&gt;=F179,"+d","¬d")</f>
        <v>¬d</v>
      </c>
    </row>
    <row r="187" spans="1:6" s="37" customFormat="1" ht="15.6" x14ac:dyDescent="0.3">
      <c r="A187" s="36" t="s">
        <v>20</v>
      </c>
    </row>
    <row r="188" spans="1:6" s="32" customFormat="1" x14ac:dyDescent="0.3">
      <c r="A188" s="34" t="s">
        <v>21</v>
      </c>
    </row>
    <row r="189" spans="1:6" x14ac:dyDescent="0.3">
      <c r="A189" s="25">
        <f>B184*C184+B185*C185</f>
        <v>-288.9380000000001</v>
      </c>
    </row>
    <row r="193" spans="1:10" s="27" customFormat="1" ht="15.6" x14ac:dyDescent="0.3">
      <c r="A193" s="35" t="s">
        <v>34</v>
      </c>
      <c r="B193" s="35"/>
      <c r="C193" s="35"/>
      <c r="D193" s="35"/>
      <c r="E193" s="35"/>
    </row>
    <row r="194" spans="1:10" s="18" customFormat="1" x14ac:dyDescent="0.3"/>
    <row r="195" spans="1:10" s="37" customFormat="1" ht="15.6" x14ac:dyDescent="0.3">
      <c r="A195" s="36" t="s">
        <v>54</v>
      </c>
    </row>
    <row r="196" spans="1:10" s="32" customFormat="1" x14ac:dyDescent="0.3">
      <c r="A196" s="34" t="s">
        <v>2</v>
      </c>
      <c r="B196" s="34" t="s">
        <v>4</v>
      </c>
      <c r="C196" s="34" t="s">
        <v>42</v>
      </c>
      <c r="D196" s="34" t="s">
        <v>43</v>
      </c>
      <c r="E196" s="39" t="s">
        <v>57</v>
      </c>
      <c r="F196" s="34" t="s">
        <v>39</v>
      </c>
      <c r="G196" s="40" t="s">
        <v>58</v>
      </c>
    </row>
    <row r="197" spans="1:10" s="18" customFormat="1" x14ac:dyDescent="0.3">
      <c r="A197" s="23" t="s">
        <v>7</v>
      </c>
      <c r="B197" s="23" t="s">
        <v>9</v>
      </c>
      <c r="C197" s="23">
        <v>0.02</v>
      </c>
      <c r="D197" s="23">
        <v>0.9</v>
      </c>
      <c r="E197" s="24">
        <f>C197*D197</f>
        <v>1.8000000000000002E-2</v>
      </c>
      <c r="F197" s="24">
        <f>E197+E198</f>
        <v>7.6800000000000063E-2</v>
      </c>
      <c r="G197" s="29">
        <f>E197/F197</f>
        <v>0.23437499999999983</v>
      </c>
    </row>
    <row r="198" spans="1:10" s="18" customFormat="1" x14ac:dyDescent="0.3">
      <c r="A198" s="23" t="s">
        <v>7</v>
      </c>
      <c r="B198" s="23" t="s">
        <v>10</v>
      </c>
      <c r="C198" s="23">
        <v>0.98</v>
      </c>
      <c r="D198" s="23">
        <v>6.0000000000000053E-2</v>
      </c>
      <c r="E198" s="24">
        <f>C198*D198</f>
        <v>5.8800000000000054E-2</v>
      </c>
      <c r="F198" s="24">
        <f>E197+E198</f>
        <v>7.6800000000000063E-2</v>
      </c>
      <c r="G198" s="29">
        <f>E198/F198</f>
        <v>0.76562500000000011</v>
      </c>
    </row>
    <row r="199" spans="1:10" s="18" customFormat="1" x14ac:dyDescent="0.3">
      <c r="A199" s="23" t="s">
        <v>13</v>
      </c>
      <c r="B199" s="23" t="s">
        <v>9</v>
      </c>
      <c r="C199" s="23">
        <v>0.02</v>
      </c>
      <c r="D199" s="23">
        <v>0.1</v>
      </c>
      <c r="E199" s="24">
        <f t="shared" ref="E199:E200" si="103">C199*D199</f>
        <v>2E-3</v>
      </c>
      <c r="F199" s="24">
        <f>E199+E200</f>
        <v>0.92319999999999991</v>
      </c>
      <c r="G199" s="29">
        <f t="shared" ref="G199:G200" si="104">E199/F199</f>
        <v>2.1663778162911615E-3</v>
      </c>
    </row>
    <row r="200" spans="1:10" s="18" customFormat="1" x14ac:dyDescent="0.3">
      <c r="A200" s="23" t="s">
        <v>13</v>
      </c>
      <c r="B200" s="23" t="s">
        <v>10</v>
      </c>
      <c r="C200" s="23">
        <v>0.98</v>
      </c>
      <c r="D200" s="23">
        <v>0.94</v>
      </c>
      <c r="E200" s="24">
        <f t="shared" si="103"/>
        <v>0.92119999999999991</v>
      </c>
      <c r="F200" s="24">
        <f>E199+E200</f>
        <v>0.92319999999999991</v>
      </c>
      <c r="G200" s="29">
        <f t="shared" si="104"/>
        <v>0.99783362218370886</v>
      </c>
    </row>
    <row r="201" spans="1:10" s="18" customFormat="1" x14ac:dyDescent="0.3"/>
    <row r="202" spans="1:10" s="37" customFormat="1" ht="15.6" x14ac:dyDescent="0.3">
      <c r="A202" s="36" t="s">
        <v>55</v>
      </c>
    </row>
    <row r="203" spans="1:10" s="32" customFormat="1" x14ac:dyDescent="0.3">
      <c r="A203" s="33" t="s">
        <v>1</v>
      </c>
      <c r="B203" s="34" t="s">
        <v>2</v>
      </c>
      <c r="C203" s="34" t="s">
        <v>3</v>
      </c>
      <c r="D203" s="34" t="s">
        <v>4</v>
      </c>
      <c r="E203" s="34" t="s">
        <v>58</v>
      </c>
      <c r="F203" s="34" t="s">
        <v>44</v>
      </c>
      <c r="G203" s="39" t="s">
        <v>59</v>
      </c>
      <c r="H203" s="34" t="s">
        <v>46</v>
      </c>
      <c r="I203" s="40" t="s">
        <v>47</v>
      </c>
    </row>
    <row r="204" spans="1:10" s="18" customFormat="1" x14ac:dyDescent="0.3">
      <c r="A204" s="22" t="s">
        <v>6</v>
      </c>
      <c r="B204" s="23" t="s">
        <v>7</v>
      </c>
      <c r="C204" s="23" t="s">
        <v>8</v>
      </c>
      <c r="D204" s="23" t="s">
        <v>9</v>
      </c>
      <c r="E204" s="29">
        <f>G197</f>
        <v>0.23437499999999983</v>
      </c>
      <c r="F204" s="23">
        <v>0.995</v>
      </c>
      <c r="G204" s="7">
        <f>E204*F204</f>
        <v>0.23320312499999984</v>
      </c>
      <c r="H204" s="7">
        <f>G204+G205</f>
        <v>0.23473437499999986</v>
      </c>
      <c r="I204" s="7">
        <f>IF(EXACT(H204,0),0,G204/H204)</f>
        <v>0.99347666910736865</v>
      </c>
      <c r="J204" s="31"/>
    </row>
    <row r="205" spans="1:10" s="18" customFormat="1" x14ac:dyDescent="0.3">
      <c r="A205" s="22" t="s">
        <v>6</v>
      </c>
      <c r="B205" s="23" t="s">
        <v>7</v>
      </c>
      <c r="C205" s="23" t="s">
        <v>8</v>
      </c>
      <c r="D205" s="23" t="s">
        <v>10</v>
      </c>
      <c r="E205" s="29">
        <f>G198</f>
        <v>0.76562500000000011</v>
      </c>
      <c r="F205" s="23">
        <v>2E-3</v>
      </c>
      <c r="G205" s="7">
        <f t="shared" ref="G205:G227" si="105">E205*F205</f>
        <v>1.5312500000000003E-3</v>
      </c>
      <c r="H205" s="7">
        <f>G204+G205</f>
        <v>0.23473437499999986</v>
      </c>
      <c r="I205" s="7">
        <f t="shared" ref="I205:I227" si="106">IF(EXACT(H205,0),0,G205/H205)</f>
        <v>6.5233308926313039E-3</v>
      </c>
      <c r="J205" s="31"/>
    </row>
    <row r="206" spans="1:10" s="18" customFormat="1" x14ac:dyDescent="0.3">
      <c r="A206" s="22" t="s">
        <v>6</v>
      </c>
      <c r="B206" s="23" t="s">
        <v>7</v>
      </c>
      <c r="C206" s="23" t="s">
        <v>11</v>
      </c>
      <c r="D206" s="23" t="s">
        <v>9</v>
      </c>
      <c r="E206" s="29">
        <f>G197</f>
        <v>0.23437499999999983</v>
      </c>
      <c r="F206" s="23">
        <v>5.0000000000000001E-3</v>
      </c>
      <c r="G206" s="7">
        <f t="shared" si="105"/>
        <v>1.1718749999999991E-3</v>
      </c>
      <c r="H206" s="7">
        <f t="shared" ref="H206" si="107">G206+G207</f>
        <v>0.76526562500000017</v>
      </c>
      <c r="I206" s="7">
        <f t="shared" si="106"/>
        <v>1.5313310329338246E-3</v>
      </c>
      <c r="J206" s="31"/>
    </row>
    <row r="207" spans="1:10" s="18" customFormat="1" x14ac:dyDescent="0.3">
      <c r="A207" s="22" t="s">
        <v>6</v>
      </c>
      <c r="B207" s="23" t="s">
        <v>7</v>
      </c>
      <c r="C207" s="23" t="s">
        <v>11</v>
      </c>
      <c r="D207" s="23" t="s">
        <v>10</v>
      </c>
      <c r="E207" s="29">
        <f>G198</f>
        <v>0.76562500000000011</v>
      </c>
      <c r="F207" s="23">
        <v>0.998</v>
      </c>
      <c r="G207" s="7">
        <f t="shared" si="105"/>
        <v>0.76409375000000013</v>
      </c>
      <c r="H207" s="7">
        <f t="shared" ref="H207:H230" si="108">G206+G207</f>
        <v>0.76526562500000017</v>
      </c>
      <c r="I207" s="7">
        <f t="shared" si="106"/>
        <v>0.9984686689670661</v>
      </c>
      <c r="J207" s="31"/>
    </row>
    <row r="208" spans="1:10" s="18" customFormat="1" x14ac:dyDescent="0.3">
      <c r="A208" s="22" t="s">
        <v>6</v>
      </c>
      <c r="B208" s="23" t="s">
        <v>7</v>
      </c>
      <c r="C208" s="23" t="s">
        <v>12</v>
      </c>
      <c r="D208" s="23" t="s">
        <v>9</v>
      </c>
      <c r="E208" s="29">
        <f>G197</f>
        <v>0.23437499999999983</v>
      </c>
      <c r="F208" s="23">
        <v>0</v>
      </c>
      <c r="G208" s="24">
        <f t="shared" si="105"/>
        <v>0</v>
      </c>
      <c r="H208" s="24">
        <f t="shared" ref="H208" si="109">G208+G209</f>
        <v>0</v>
      </c>
      <c r="I208" s="24">
        <f t="shared" si="106"/>
        <v>0</v>
      </c>
      <c r="J208" s="31"/>
    </row>
    <row r="209" spans="1:10" s="18" customFormat="1" x14ac:dyDescent="0.3">
      <c r="A209" s="22" t="s">
        <v>6</v>
      </c>
      <c r="B209" s="23" t="s">
        <v>7</v>
      </c>
      <c r="C209" s="23" t="s">
        <v>12</v>
      </c>
      <c r="D209" s="23" t="s">
        <v>10</v>
      </c>
      <c r="E209" s="29">
        <f>G198</f>
        <v>0.76562500000000011</v>
      </c>
      <c r="F209" s="23">
        <v>0</v>
      </c>
      <c r="G209" s="24">
        <f t="shared" si="105"/>
        <v>0</v>
      </c>
      <c r="H209" s="24">
        <f t="shared" ref="H209" si="110">G208+G209</f>
        <v>0</v>
      </c>
      <c r="I209" s="24">
        <f t="shared" si="106"/>
        <v>0</v>
      </c>
      <c r="J209" s="31"/>
    </row>
    <row r="210" spans="1:10" s="18" customFormat="1" x14ac:dyDescent="0.3">
      <c r="A210" s="20" t="s">
        <v>6</v>
      </c>
      <c r="B210" s="21" t="s">
        <v>13</v>
      </c>
      <c r="C210" s="21" t="s">
        <v>8</v>
      </c>
      <c r="D210" s="21" t="s">
        <v>9</v>
      </c>
      <c r="E210" s="30">
        <f>G199</f>
        <v>2.1663778162911615E-3</v>
      </c>
      <c r="F210" s="21">
        <v>0.995</v>
      </c>
      <c r="G210" s="4">
        <f t="shared" si="105"/>
        <v>2.1555459272097057E-3</v>
      </c>
      <c r="H210" s="4">
        <f t="shared" ref="H210" si="111">G210+G211</f>
        <v>4.1512131715771231E-3</v>
      </c>
      <c r="I210" s="4">
        <f t="shared" si="106"/>
        <v>0.51925686254044467</v>
      </c>
      <c r="J210" s="31"/>
    </row>
    <row r="211" spans="1:10" s="18" customFormat="1" x14ac:dyDescent="0.3">
      <c r="A211" s="20" t="s">
        <v>6</v>
      </c>
      <c r="B211" s="21" t="s">
        <v>13</v>
      </c>
      <c r="C211" s="21" t="s">
        <v>8</v>
      </c>
      <c r="D211" s="21" t="s">
        <v>10</v>
      </c>
      <c r="E211" s="30">
        <f>G200</f>
        <v>0.99783362218370886</v>
      </c>
      <c r="F211" s="21">
        <v>2E-3</v>
      </c>
      <c r="G211" s="4">
        <f t="shared" si="105"/>
        <v>1.9956672443674178E-3</v>
      </c>
      <c r="H211" s="4">
        <f t="shared" ref="H211" si="112">G210+G211</f>
        <v>4.1512131715771231E-3</v>
      </c>
      <c r="I211" s="4">
        <f t="shared" si="106"/>
        <v>0.48074313745955538</v>
      </c>
      <c r="J211" s="31"/>
    </row>
    <row r="212" spans="1:10" s="18" customFormat="1" x14ac:dyDescent="0.3">
      <c r="A212" s="20" t="s">
        <v>6</v>
      </c>
      <c r="B212" s="21" t="s">
        <v>13</v>
      </c>
      <c r="C212" s="21" t="s">
        <v>11</v>
      </c>
      <c r="D212" s="21" t="s">
        <v>9</v>
      </c>
      <c r="E212" s="30">
        <f>G199</f>
        <v>2.1663778162911615E-3</v>
      </c>
      <c r="F212" s="21">
        <v>5.0000000000000001E-3</v>
      </c>
      <c r="G212" s="4">
        <f t="shared" si="105"/>
        <v>1.0831889081455808E-5</v>
      </c>
      <c r="H212" s="4">
        <f t="shared" ref="H212" si="113">G212+G213</f>
        <v>0.99584878682842293</v>
      </c>
      <c r="I212" s="4">
        <f t="shared" si="106"/>
        <v>1.0877042001480149E-5</v>
      </c>
      <c r="J212" s="31"/>
    </row>
    <row r="213" spans="1:10" s="18" customFormat="1" x14ac:dyDescent="0.3">
      <c r="A213" s="20" t="s">
        <v>6</v>
      </c>
      <c r="B213" s="21" t="s">
        <v>13</v>
      </c>
      <c r="C213" s="21" t="s">
        <v>11</v>
      </c>
      <c r="D213" s="21" t="s">
        <v>10</v>
      </c>
      <c r="E213" s="30">
        <f>G200</f>
        <v>0.99783362218370886</v>
      </c>
      <c r="F213" s="21">
        <v>0.998</v>
      </c>
      <c r="G213" s="4">
        <f t="shared" si="105"/>
        <v>0.99583795493934146</v>
      </c>
      <c r="H213" s="4">
        <f t="shared" ref="H213" si="114">G212+G213</f>
        <v>0.99584878682842293</v>
      </c>
      <c r="I213" s="4">
        <f t="shared" si="106"/>
        <v>0.99998912295799847</v>
      </c>
      <c r="J213" s="31"/>
    </row>
    <row r="214" spans="1:10" s="18" customFormat="1" x14ac:dyDescent="0.3">
      <c r="A214" s="20" t="s">
        <v>6</v>
      </c>
      <c r="B214" s="21" t="s">
        <v>13</v>
      </c>
      <c r="C214" s="21" t="s">
        <v>12</v>
      </c>
      <c r="D214" s="21" t="s">
        <v>9</v>
      </c>
      <c r="E214" s="30">
        <f>G199</f>
        <v>2.1663778162911615E-3</v>
      </c>
      <c r="F214" s="21">
        <v>0</v>
      </c>
      <c r="G214" s="19">
        <f t="shared" si="105"/>
        <v>0</v>
      </c>
      <c r="H214" s="19">
        <f t="shared" ref="H214" si="115">G214+G215</f>
        <v>0</v>
      </c>
      <c r="I214" s="19">
        <f t="shared" si="106"/>
        <v>0</v>
      </c>
      <c r="J214" s="31"/>
    </row>
    <row r="215" spans="1:10" s="18" customFormat="1" x14ac:dyDescent="0.3">
      <c r="A215" s="20" t="s">
        <v>6</v>
      </c>
      <c r="B215" s="21" t="s">
        <v>13</v>
      </c>
      <c r="C215" s="21" t="s">
        <v>12</v>
      </c>
      <c r="D215" s="21" t="s">
        <v>10</v>
      </c>
      <c r="E215" s="30">
        <f>G200</f>
        <v>0.99783362218370886</v>
      </c>
      <c r="F215" s="21">
        <v>0</v>
      </c>
      <c r="G215" s="19">
        <f t="shared" si="105"/>
        <v>0</v>
      </c>
      <c r="H215" s="19">
        <f t="shared" ref="H215" si="116">G214+G215</f>
        <v>0</v>
      </c>
      <c r="I215" s="19">
        <f t="shared" si="106"/>
        <v>0</v>
      </c>
      <c r="J215" s="31"/>
    </row>
    <row r="216" spans="1:10" s="18" customFormat="1" x14ac:dyDescent="0.3">
      <c r="A216" s="22" t="s">
        <v>14</v>
      </c>
      <c r="B216" s="23" t="s">
        <v>7</v>
      </c>
      <c r="C216" s="23" t="s">
        <v>8</v>
      </c>
      <c r="D216" s="23" t="s">
        <v>9</v>
      </c>
      <c r="E216" s="29">
        <f>G197</f>
        <v>0.23437499999999983</v>
      </c>
      <c r="F216" s="23">
        <v>0</v>
      </c>
      <c r="G216" s="24">
        <f t="shared" si="105"/>
        <v>0</v>
      </c>
      <c r="H216" s="24">
        <f t="shared" ref="H216" si="117">G216+G217</f>
        <v>0</v>
      </c>
      <c r="I216" s="24">
        <f t="shared" si="106"/>
        <v>0</v>
      </c>
      <c r="J216" s="31"/>
    </row>
    <row r="217" spans="1:10" s="18" customFormat="1" x14ac:dyDescent="0.3">
      <c r="A217" s="22" t="s">
        <v>14</v>
      </c>
      <c r="B217" s="23" t="s">
        <v>7</v>
      </c>
      <c r="C217" s="23" t="s">
        <v>8</v>
      </c>
      <c r="D217" s="23" t="s">
        <v>10</v>
      </c>
      <c r="E217" s="29">
        <f>G198</f>
        <v>0.76562500000000011</v>
      </c>
      <c r="F217" s="23">
        <v>0</v>
      </c>
      <c r="G217" s="24">
        <f t="shared" si="105"/>
        <v>0</v>
      </c>
      <c r="H217" s="24">
        <f t="shared" ref="H217" si="118">G216+G217</f>
        <v>0</v>
      </c>
      <c r="I217" s="24">
        <f t="shared" si="106"/>
        <v>0</v>
      </c>
      <c r="J217" s="31"/>
    </row>
    <row r="218" spans="1:10" s="18" customFormat="1" x14ac:dyDescent="0.3">
      <c r="A218" s="22" t="s">
        <v>14</v>
      </c>
      <c r="B218" s="23" t="s">
        <v>7</v>
      </c>
      <c r="C218" s="23" t="s">
        <v>11</v>
      </c>
      <c r="D218" s="23" t="s">
        <v>9</v>
      </c>
      <c r="E218" s="29">
        <f>G197</f>
        <v>0.23437499999999983</v>
      </c>
      <c r="F218" s="23">
        <v>0</v>
      </c>
      <c r="G218" s="24">
        <f t="shared" si="105"/>
        <v>0</v>
      </c>
      <c r="H218" s="24">
        <f t="shared" ref="H218" si="119">G218+G219</f>
        <v>0</v>
      </c>
      <c r="I218" s="24">
        <f t="shared" si="106"/>
        <v>0</v>
      </c>
      <c r="J218" s="31"/>
    </row>
    <row r="219" spans="1:10" s="18" customFormat="1" x14ac:dyDescent="0.3">
      <c r="A219" s="22" t="s">
        <v>14</v>
      </c>
      <c r="B219" s="23" t="s">
        <v>7</v>
      </c>
      <c r="C219" s="23" t="s">
        <v>11</v>
      </c>
      <c r="D219" s="23" t="s">
        <v>10</v>
      </c>
      <c r="E219" s="29">
        <f>G198</f>
        <v>0.76562500000000011</v>
      </c>
      <c r="F219" s="23">
        <v>0</v>
      </c>
      <c r="G219" s="24">
        <f t="shared" si="105"/>
        <v>0</v>
      </c>
      <c r="H219" s="24">
        <f t="shared" ref="H219" si="120">G218+G219</f>
        <v>0</v>
      </c>
      <c r="I219" s="24">
        <f t="shared" si="106"/>
        <v>0</v>
      </c>
      <c r="J219" s="31"/>
    </row>
    <row r="220" spans="1:10" s="18" customFormat="1" x14ac:dyDescent="0.3">
      <c r="A220" s="22" t="s">
        <v>14</v>
      </c>
      <c r="B220" s="23" t="s">
        <v>7</v>
      </c>
      <c r="C220" s="23" t="s">
        <v>12</v>
      </c>
      <c r="D220" s="23" t="s">
        <v>9</v>
      </c>
      <c r="E220" s="29">
        <f>G197</f>
        <v>0.23437499999999983</v>
      </c>
      <c r="F220" s="23">
        <v>1</v>
      </c>
      <c r="G220" s="7">
        <f t="shared" si="105"/>
        <v>0.23437499999999983</v>
      </c>
      <c r="H220" s="24">
        <f t="shared" ref="H220" si="121">G220+G221</f>
        <v>1</v>
      </c>
      <c r="I220" s="7">
        <f t="shared" si="106"/>
        <v>0.23437499999999983</v>
      </c>
      <c r="J220" s="31"/>
    </row>
    <row r="221" spans="1:10" s="18" customFormat="1" x14ac:dyDescent="0.3">
      <c r="A221" s="22" t="s">
        <v>14</v>
      </c>
      <c r="B221" s="23" t="s">
        <v>7</v>
      </c>
      <c r="C221" s="23" t="s">
        <v>12</v>
      </c>
      <c r="D221" s="23" t="s">
        <v>10</v>
      </c>
      <c r="E221" s="29">
        <f>G198</f>
        <v>0.76562500000000011</v>
      </c>
      <c r="F221" s="23">
        <v>1</v>
      </c>
      <c r="G221" s="7">
        <f t="shared" si="105"/>
        <v>0.76562500000000011</v>
      </c>
      <c r="H221" s="24">
        <f t="shared" ref="H221" si="122">G220+G221</f>
        <v>1</v>
      </c>
      <c r="I221" s="7">
        <f t="shared" si="106"/>
        <v>0.76562500000000011</v>
      </c>
      <c r="J221" s="31"/>
    </row>
    <row r="222" spans="1:10" s="18" customFormat="1" x14ac:dyDescent="0.3">
      <c r="A222" s="20" t="s">
        <v>14</v>
      </c>
      <c r="B222" s="21" t="s">
        <v>13</v>
      </c>
      <c r="C222" s="21" t="s">
        <v>8</v>
      </c>
      <c r="D222" s="21" t="s">
        <v>9</v>
      </c>
      <c r="E222" s="30">
        <f>G199</f>
        <v>2.1663778162911615E-3</v>
      </c>
      <c r="F222" s="21">
        <v>0</v>
      </c>
      <c r="G222" s="19">
        <f t="shared" si="105"/>
        <v>0</v>
      </c>
      <c r="H222" s="19">
        <f t="shared" ref="H222" si="123">G222+G223</f>
        <v>0</v>
      </c>
      <c r="I222" s="19">
        <f t="shared" si="106"/>
        <v>0</v>
      </c>
      <c r="J222" s="31"/>
    </row>
    <row r="223" spans="1:10" s="18" customFormat="1" x14ac:dyDescent="0.3">
      <c r="A223" s="20" t="s">
        <v>14</v>
      </c>
      <c r="B223" s="21" t="s">
        <v>13</v>
      </c>
      <c r="C223" s="21" t="s">
        <v>8</v>
      </c>
      <c r="D223" s="21" t="s">
        <v>10</v>
      </c>
      <c r="E223" s="30">
        <f>G200</f>
        <v>0.99783362218370886</v>
      </c>
      <c r="F223" s="21">
        <v>0</v>
      </c>
      <c r="G223" s="19">
        <f t="shared" si="105"/>
        <v>0</v>
      </c>
      <c r="H223" s="19">
        <f t="shared" ref="H223" si="124">G222+G223</f>
        <v>0</v>
      </c>
      <c r="I223" s="19">
        <f t="shared" si="106"/>
        <v>0</v>
      </c>
      <c r="J223" s="31"/>
    </row>
    <row r="224" spans="1:10" s="18" customFormat="1" x14ac:dyDescent="0.3">
      <c r="A224" s="20" t="s">
        <v>14</v>
      </c>
      <c r="B224" s="21" t="s">
        <v>13</v>
      </c>
      <c r="C224" s="21" t="s">
        <v>11</v>
      </c>
      <c r="D224" s="21" t="s">
        <v>9</v>
      </c>
      <c r="E224" s="30">
        <f>G199</f>
        <v>2.1663778162911615E-3</v>
      </c>
      <c r="F224" s="21">
        <v>0</v>
      </c>
      <c r="G224" s="19">
        <f t="shared" si="105"/>
        <v>0</v>
      </c>
      <c r="H224" s="19">
        <f t="shared" ref="H224" si="125">G224+G225</f>
        <v>0</v>
      </c>
      <c r="I224" s="19">
        <f t="shared" si="106"/>
        <v>0</v>
      </c>
      <c r="J224" s="31"/>
    </row>
    <row r="225" spans="1:10" s="18" customFormat="1" x14ac:dyDescent="0.3">
      <c r="A225" s="20" t="s">
        <v>14</v>
      </c>
      <c r="B225" s="21" t="s">
        <v>13</v>
      </c>
      <c r="C225" s="21" t="s">
        <v>11</v>
      </c>
      <c r="D225" s="21" t="s">
        <v>10</v>
      </c>
      <c r="E225" s="30">
        <f>G200</f>
        <v>0.99783362218370886</v>
      </c>
      <c r="F225" s="21">
        <v>0</v>
      </c>
      <c r="G225" s="19">
        <f t="shared" si="105"/>
        <v>0</v>
      </c>
      <c r="H225" s="19">
        <f t="shared" ref="H225" si="126">G224+G225</f>
        <v>0</v>
      </c>
      <c r="I225" s="19">
        <f t="shared" si="106"/>
        <v>0</v>
      </c>
      <c r="J225" s="31"/>
    </row>
    <row r="226" spans="1:10" s="18" customFormat="1" x14ac:dyDescent="0.3">
      <c r="A226" s="20" t="s">
        <v>14</v>
      </c>
      <c r="B226" s="21" t="s">
        <v>13</v>
      </c>
      <c r="C226" s="21" t="s">
        <v>12</v>
      </c>
      <c r="D226" s="21" t="s">
        <v>9</v>
      </c>
      <c r="E226" s="30">
        <f>G199</f>
        <v>2.1663778162911615E-3</v>
      </c>
      <c r="F226" s="21">
        <v>1</v>
      </c>
      <c r="G226" s="4">
        <f t="shared" si="105"/>
        <v>2.1663778162911615E-3</v>
      </c>
      <c r="H226" s="19">
        <f t="shared" ref="H226" si="127">G226+G227</f>
        <v>1</v>
      </c>
      <c r="I226" s="4">
        <f t="shared" si="106"/>
        <v>2.1663778162911615E-3</v>
      </c>
      <c r="J226" s="31"/>
    </row>
    <row r="227" spans="1:10" s="18" customFormat="1" x14ac:dyDescent="0.3">
      <c r="A227" s="20" t="s">
        <v>14</v>
      </c>
      <c r="B227" s="21" t="s">
        <v>13</v>
      </c>
      <c r="C227" s="21" t="s">
        <v>12</v>
      </c>
      <c r="D227" s="21" t="s">
        <v>10</v>
      </c>
      <c r="E227" s="30">
        <f>G200</f>
        <v>0.99783362218370886</v>
      </c>
      <c r="F227" s="21">
        <v>1</v>
      </c>
      <c r="G227" s="4">
        <f t="shared" si="105"/>
        <v>0.99783362218370886</v>
      </c>
      <c r="H227" s="19">
        <f t="shared" ref="H227" si="128">G226+G227</f>
        <v>1</v>
      </c>
      <c r="I227" s="4">
        <f t="shared" si="106"/>
        <v>0.99783362218370886</v>
      </c>
      <c r="J227" s="31"/>
    </row>
    <row r="229" spans="1:10" s="37" customFormat="1" ht="15.6" x14ac:dyDescent="0.3">
      <c r="A229" s="36" t="s">
        <v>56</v>
      </c>
    </row>
  </sheetData>
  <mergeCells count="4">
    <mergeCell ref="A9:E9"/>
    <mergeCell ref="A193:E193"/>
    <mergeCell ref="A1:F1"/>
    <mergeCell ref="A2:E2"/>
  </mergeCells>
  <hyperlinks>
    <hyperlink ref="A3" r:id="rId1"/>
    <hyperlink ref="A6" r:id="rId2"/>
  </hyperlinks>
  <pageMargins left="0.7" right="0.7" top="0.75" bottom="0.75" header="0.3" footer="0.3"/>
  <pageSetup paperSize="9" orientation="portrait" r:id="rId3"/>
  <ignoredErrors>
    <ignoredError sqref="I15:I22 I23 I25:I26 I28:I29 I31:I35 I36 F198:F199 H205:H225 H2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2017-12-22T19:43:31Z</dcterms:created>
  <dcterms:modified xsi:type="dcterms:W3CDTF">2018-01-09T15:20:06Z</dcterms:modified>
</cp:coreProperties>
</file>